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codeName="ThisWorkbook" defaultThemeVersion="124226"/>
  <mc:AlternateContent xmlns:mc="http://schemas.openxmlformats.org/markup-compatibility/2006">
    <mc:Choice Requires="x15">
      <x15ac:absPath xmlns:x15ac="http://schemas.microsoft.com/office/spreadsheetml/2010/11/ac" url="/Users/ac/Documents/Documents - Copy (2)/Annual Statement of Affairs/FY2021/"/>
    </mc:Choice>
  </mc:AlternateContent>
  <xr:revisionPtr revIDLastSave="0" documentId="13_ncr:1_{2DAADE52-4D33-8C4E-B0F8-B0154F0BF50F}" xr6:coauthVersionLast="47" xr6:coauthVersionMax="47" xr10:uidLastSave="{00000000-0000-0000-0000-000000000000}"/>
  <bookViews>
    <workbookView xWindow="2840" yWindow="1500" windowWidth="26960" windowHeight="17780" tabRatio="819" xr2:uid="{00000000-000D-0000-FFFF-FFFF00000000}"/>
  </bookViews>
  <sheets>
    <sheet name="ASA1" sheetId="11" r:id="rId1"/>
    <sheet name="ASA2" sheetId="3" r:id="rId2"/>
    <sheet name="ASA3" sheetId="22" r:id="rId3"/>
    <sheet name="PublishedSum 4" sheetId="16" r:id="rId4"/>
    <sheet name="Salary Sched 5" sheetId="23" r:id="rId5"/>
    <sheet name="Paym 6 (over $2,500)" sheetId="24" r:id="rId6"/>
    <sheet name="Paym 7 ($1,000 to $2,500)" sheetId="25" r:id="rId7"/>
    <sheet name="Paym 8 ($500 to $999)" sheetId="26" r:id="rId8"/>
    <sheet name="9 Contracts Exceeding 25,000" sheetId="2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0" i="26" l="1"/>
  <c r="B93" i="25"/>
  <c r="B199" i="24"/>
  <c r="H31" i="11" l="1"/>
  <c r="D24" i="11"/>
  <c r="D23" i="11"/>
  <c r="D22" i="11"/>
  <c r="D21" i="11"/>
  <c r="D41" i="3" l="1"/>
  <c r="D43" i="3" s="1"/>
  <c r="E41" i="3"/>
  <c r="E43" i="3" s="1"/>
  <c r="F41" i="3"/>
  <c r="F43" i="3" s="1"/>
  <c r="G41" i="3"/>
  <c r="G43" i="3" s="1"/>
  <c r="H41" i="3"/>
  <c r="H43" i="3" s="1"/>
  <c r="I41" i="3"/>
  <c r="I43" i="3" s="1"/>
  <c r="J41" i="3"/>
  <c r="J43" i="3" s="1"/>
  <c r="K41" i="3"/>
  <c r="K43" i="3" s="1"/>
  <c r="C41" i="3"/>
  <c r="C43" i="3" s="1"/>
  <c r="H45" i="11" l="1"/>
  <c r="H47" i="11" s="1"/>
  <c r="H44" i="11" l="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J20" i="22"/>
  <c r="L19" i="16" s="1"/>
  <c r="H20" i="22"/>
  <c r="J19" i="16" s="1"/>
  <c r="G20" i="22"/>
  <c r="I19" i="16" s="1"/>
  <c r="F20" i="22"/>
  <c r="H19" i="16" s="1"/>
  <c r="E20" i="22"/>
  <c r="G19" i="16" s="1"/>
  <c r="D20" i="22"/>
  <c r="F19" i="16" s="1"/>
  <c r="C20" i="22"/>
  <c r="E19" i="16" s="1"/>
  <c r="K11" i="22"/>
  <c r="M18" i="16" s="1"/>
  <c r="J11" i="22"/>
  <c r="L18" i="16" s="1"/>
  <c r="I11" i="22"/>
  <c r="K18" i="16" s="1"/>
  <c r="H11" i="22"/>
  <c r="J18" i="16" s="1"/>
  <c r="G11" i="22"/>
  <c r="I18" i="16" s="1"/>
  <c r="F11" i="22"/>
  <c r="H18" i="16" s="1"/>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6" i="16"/>
  <c r="D40" i="11"/>
  <c r="D46" i="11"/>
  <c r="K16" i="3"/>
  <c r="J16" i="3"/>
  <c r="I16" i="3"/>
  <c r="H16" i="3"/>
  <c r="G16" i="3"/>
  <c r="F16" i="3"/>
  <c r="E16" i="3"/>
  <c r="D16" i="3"/>
  <c r="C16" i="3"/>
  <c r="K22" i="22" l="1"/>
  <c r="F22" i="22"/>
  <c r="G22" i="22"/>
  <c r="E22" i="22"/>
  <c r="G13" i="22"/>
  <c r="E23" i="22"/>
  <c r="E27" i="22" s="1"/>
  <c r="E30" i="22" s="1"/>
  <c r="G23" i="16" s="1"/>
  <c r="D13" i="22"/>
  <c r="F23" i="22"/>
  <c r="F27" i="22" s="1"/>
  <c r="F30" i="22" s="1"/>
  <c r="H23" i="16" s="1"/>
  <c r="E13" i="22"/>
  <c r="F13" i="22"/>
  <c r="G23" i="22"/>
  <c r="G27" i="22" s="1"/>
  <c r="G30" i="22" s="1"/>
  <c r="I23" i="16" s="1"/>
  <c r="H13" i="22"/>
  <c r="I23" i="22"/>
  <c r="I27" i="22" s="1"/>
  <c r="I30" i="22" s="1"/>
  <c r="K23" i="16" s="1"/>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HEMBERGER MICHELLE</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F21" authorId="1" shapeId="0" xr:uid="{00000000-0006-0000-0000-000002000000}">
      <text>
        <r>
          <rPr>
            <sz val="9"/>
            <color indexed="81"/>
            <rFont val="Tahoma"/>
            <family val="2"/>
          </rPr>
          <t xml:space="preserve">9 month ADA can be found in Student Information System (SIS) in IWAS under Average Daily Attendance.  
Joint Agreements do not report 9-month ADA.  </t>
        </r>
      </text>
    </comment>
    <comment ref="G22" authorId="1" shapeId="0" xr:uid="{00000000-0006-0000-0000-000003000000}">
      <text>
        <r>
          <rPr>
            <b/>
            <sz val="9"/>
            <color rgb="FF000000"/>
            <rFont val="Tahoma"/>
            <family val="2"/>
          </rPr>
          <t xml:space="preserve">A substitute teacher does not qualify as a certificated employee unless they hold a certificate/license to teach.  A substitute teacher license does not qualify as certificate/license to teach.  </t>
        </r>
        <r>
          <rPr>
            <sz val="9"/>
            <color rgb="FF000000"/>
            <rFont val="Tahoma"/>
            <family val="2"/>
          </rPr>
          <t xml:space="preserve">
</t>
        </r>
      </text>
    </comment>
    <comment ref="G25" authorId="1" shapeId="0" xr:uid="{00000000-0006-0000-0000-000004000000}">
      <text>
        <r>
          <rPr>
            <b/>
            <sz val="9"/>
            <color indexed="81"/>
            <rFont val="Tahoma"/>
            <family val="2"/>
          </rPr>
          <t>A substitute teacher does not qualify as a certificated employee unless they hold a certificate/license to teach.  A substitute teacher license does not qualify as certificate/license to teach.</t>
        </r>
        <r>
          <rPr>
            <sz val="9"/>
            <color indexed="81"/>
            <rFont val="Tahoma"/>
            <family val="2"/>
          </rPr>
          <t xml:space="preserve">
</t>
        </r>
      </text>
    </comment>
    <comment ref="C28" authorId="0" shapeId="0" xr:uid="{00000000-0006-0000-0000-000005000000}">
      <text>
        <r>
          <rPr>
            <b/>
            <sz val="8"/>
            <color indexed="81"/>
            <rFont val="Tahoma"/>
            <family val="2"/>
          </rPr>
          <t>Please use Fall Enrollment (students enrolled as of the last day in September).  Student Enrollment can be found at this link under the drop down "2020-2021":  https://www.isbe.net/Pages/Fall-Enrollment-Counts.aspx</t>
        </r>
        <r>
          <rPr>
            <sz val="8"/>
            <color indexed="81"/>
            <rFont val="Tahoma"/>
            <family val="2"/>
          </rPr>
          <t xml:space="preserve"> 
</t>
        </r>
        <r>
          <rPr>
            <b/>
            <sz val="8"/>
            <color indexed="81"/>
            <rFont val="Tahoma"/>
            <family val="2"/>
          </rPr>
          <t xml:space="preserve">
Joint agreements MUST report enrollment if they work directly with student instruction.</t>
        </r>
      </text>
    </comment>
    <comment ref="G28" authorId="0" shapeId="0" xr:uid="{00000000-0006-0000-0000-000006000000}">
      <text>
        <r>
          <rPr>
            <b/>
            <sz val="8"/>
            <color indexed="81"/>
            <rFont val="Tahoma"/>
            <family val="2"/>
          </rPr>
          <t xml:space="preserve">  Example:  If the tax rate for educational purposes is $1.84 per $100 of EAV, it is shown as 1.8400 not as a percentage of the total tax rate.</t>
        </r>
      </text>
    </comment>
    <comment ref="F46" authorId="1" shapeId="0" xr:uid="{00000000-0006-0000-0000-000007000000}">
      <text>
        <r>
          <rPr>
            <sz val="9"/>
            <color indexed="81"/>
            <rFont val="Tahoma"/>
            <family val="2"/>
          </rPr>
          <t xml:space="preserve">If applicable, school districts/joint agreements must complete Long-Term Debt Outstanding.  If it is not applicable, enter "0".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t>
        </r>
      </text>
    </comment>
    <comment ref="B23" authorId="0" shapeId="0" xr:uid="{00000000-0006-0000-0200-000003000000}">
      <text>
        <r>
          <rPr>
            <sz val="8"/>
            <color indexed="81"/>
            <rFont val="Tahoma"/>
            <family val="2"/>
          </rPr>
          <t xml:space="preserve">
Line 13 minus Line 22.</t>
        </r>
      </text>
    </comment>
    <comment ref="B26" authorId="0" shapeId="0" xr:uid="{00000000-0006-0000-0200-000004000000}">
      <text>
        <r>
          <rPr>
            <b/>
            <sz val="8"/>
            <color indexed="81"/>
            <rFont val="Tahoma"/>
            <family val="2"/>
          </rPr>
          <t>Line 24 minus Line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The source of total receipts/revenues from Property Tax, State and Federal Funds and Fees</t>
        </r>
      </text>
    </comment>
  </commentList>
</comments>
</file>

<file path=xl/sharedStrings.xml><?xml version="1.0" encoding="utf-8"?>
<sst xmlns="http://schemas.openxmlformats.org/spreadsheetml/2006/main" count="1112" uniqueCount="1039">
  <si>
    <t xml:space="preserve"> </t>
  </si>
  <si>
    <t>Description</t>
  </si>
  <si>
    <t>EDUCATIONAL</t>
  </si>
  <si>
    <t>TRANSPORTATION</t>
  </si>
  <si>
    <t>TORT IMMUNITY</t>
  </si>
  <si>
    <t>LEASING</t>
  </si>
  <si>
    <t>OTHER</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</si>
  <si>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</si>
  <si>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</si>
  <si>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</si>
  <si>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</si>
  <si>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</si>
  <si>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</si>
  <si>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</si>
  <si>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</si>
  <si>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</si>
  <si>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</si>
  <si>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</si>
  <si>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</si>
  <si>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</si>
  <si>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</si>
  <si>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</si>
  <si>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</si>
  <si>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</si>
  <si>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</si>
  <si>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</si>
  <si>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</si>
  <si>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</si>
  <si>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</si>
  <si>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</si>
  <si>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</si>
  <si>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</si>
  <si>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</si>
  <si>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</si>
  <si>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</si>
  <si>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</si>
  <si>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</si>
  <si>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</si>
  <si>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</si>
  <si>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</si>
  <si>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</si>
  <si>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</si>
  <si>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</si>
  <si>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</si>
  <si>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</si>
  <si>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</si>
  <si>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</si>
  <si>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</si>
  <si>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</si>
  <si>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</si>
  <si>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</si>
  <si>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</si>
  <si>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</si>
  <si>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</si>
  <si>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</si>
  <si>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</si>
  <si>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</si>
  <si>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</si>
  <si>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</si>
  <si>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</si>
  <si>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</si>
  <si>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</si>
  <si>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</si>
  <si>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</si>
  <si>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</si>
  <si>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</si>
  <si>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</si>
  <si>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</si>
  <si>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</si>
  <si>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</si>
  <si>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</si>
  <si>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</si>
  <si>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</si>
  <si>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</si>
  <si>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</si>
  <si>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</si>
  <si>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</si>
  <si>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</si>
  <si>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VALUE</t>
  </si>
  <si>
    <t xml:space="preserve">RCDT NUMBER:  </t>
  </si>
  <si>
    <t xml:space="preserve">    ADDRESS:  </t>
  </si>
  <si>
    <t xml:space="preserve">COUNTY:  </t>
  </si>
  <si>
    <r>
      <t xml:space="preserve">SUMMARY: </t>
    </r>
    <r>
      <rPr>
        <sz val="8"/>
        <rFont val="Arial"/>
        <family val="2"/>
      </rPr>
      <t xml:space="preserve"> The following is the Annual Statement of Affairs Summary that is required to be published by the school district/joint agreement for the past fiscal year.</t>
    </r>
  </si>
  <si>
    <t xml:space="preserve">The statement of affairs has been made available in the main administrative office of the school district/joint agreement and the required Annual Statement of Affairs Summary has been published in accordance with Section 10-17 of the School Code. </t>
  </si>
  <si>
    <t>NUMBER OF PUPILS ENROLLED PER GRADE</t>
  </si>
  <si>
    <t>ASSURANCE</t>
  </si>
  <si>
    <t>Other Changes in Fund Balances</t>
  </si>
  <si>
    <t>TAX RATE BY FUND (IN %)</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</si>
  <si>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</si>
  <si>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</si>
  <si>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</si>
  <si>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</si>
  <si>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</si>
  <si>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</si>
  <si>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</si>
  <si>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</si>
  <si>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</si>
  <si>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</si>
  <si>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</si>
  <si>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</si>
  <si>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</si>
  <si>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</si>
  <si>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</si>
  <si>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</si>
  <si>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</si>
  <si>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</si>
  <si>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</si>
  <si>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</si>
  <si>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</si>
  <si>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</si>
  <si>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</si>
  <si>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</si>
  <si>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</si>
  <si>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</si>
  <si>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</si>
  <si>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</si>
  <si>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</si>
  <si>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</si>
  <si>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</si>
  <si>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</si>
  <si>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</si>
  <si>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</si>
  <si>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</si>
  <si>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</si>
  <si>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</si>
  <si>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</si>
  <si>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</si>
  <si>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</si>
  <si>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</si>
  <si>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</si>
  <si>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</si>
  <si>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</si>
  <si>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</si>
  <si>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</si>
  <si>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</si>
  <si>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</si>
  <si>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</si>
  <si>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</si>
  <si>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</si>
  <si>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</si>
  <si>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</si>
  <si>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</si>
  <si>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</si>
  <si>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</si>
  <si>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</si>
  <si>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</si>
  <si>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</si>
  <si>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</si>
  <si>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</si>
  <si>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</si>
  <si>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</si>
  <si>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</si>
  <si>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</si>
  <si>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</si>
  <si>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</si>
  <si>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</si>
  <si>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ILLINOIS STATE BOARD OF EDUCATION</t>
  </si>
  <si>
    <t>School Business Services</t>
  </si>
  <si>
    <t>(217)785-8779</t>
  </si>
  <si>
    <t xml:space="preserve">NAME OF NEWSPAPER  WHERE PUBLISHED:  </t>
  </si>
  <si>
    <t>TOTAL LONG-TERM DEBT ALLOWED</t>
  </si>
  <si>
    <t>PERCENT OF LONG-TERM DEBT OBLIGATED CURRENTLY</t>
  </si>
  <si>
    <t>(Enter Number Above)</t>
  </si>
  <si>
    <t>(Enter $ Amount Above)</t>
  </si>
  <si>
    <t>YES</t>
  </si>
  <si>
    <t>INSTRUCTIONS:  Double click attached document "Contracts Exceeding $25,000 Guidance" (pdf) below for additional guidance and definitions.</t>
  </si>
  <si>
    <t>ISBE 50-37 (05/2021)</t>
  </si>
  <si>
    <t>TOTAL LONG-TERM DEBT OUTSTANDING AS OF June 30, 2021</t>
  </si>
  <si>
    <t>AS OF JUNE 30, 2021</t>
  </si>
  <si>
    <t>AND CHANGES IN FUND BALANCE - FOR YEAR ENDING JUNE 30, 2021</t>
  </si>
  <si>
    <t>Beginning Fund Balances - July 1, 2020</t>
  </si>
  <si>
    <t>Ending Fund Balances June 30, 2021</t>
  </si>
  <si>
    <t>ANNUAL STATEMENT OF AFFAIRS SUMMARY FOR FISCAL YEAR ENDING JUNE 30, 2021</t>
  </si>
  <si>
    <t>Copies of the detailed Annual Statement of Affairs for the Fiscal Year Ending June 30, 2021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</si>
  <si>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2021</t>
    </r>
    <r>
      <rPr>
        <sz val="8"/>
        <rFont val="Arial"/>
        <family val="2"/>
      </rPr>
      <t xml:space="preserve">, will be posted on the Illinois State Board of Education's website@ </t>
    </r>
    <r>
      <rPr>
        <b/>
        <sz val="8"/>
        <rFont val="Arial"/>
        <family val="2"/>
      </rPr>
      <t>www.isbe.net.</t>
    </r>
  </si>
  <si>
    <t>Statement of Operations as of June 30, 2021</t>
  </si>
  <si>
    <t>REPORT ON CONTRACTS EXCEEDING $25,000 AWARDED DURING FY2021</t>
  </si>
  <si>
    <r>
      <t>ITEM 1. –</t>
    </r>
    <r>
      <rPr>
        <sz val="10"/>
        <color indexed="8"/>
        <rFont val="Arial"/>
        <family val="2"/>
      </rPr>
      <t xml:space="preserve"> Count only contracts where the consideration exceeds $25,000 over the life of the contract and that were awarded during FY2021 and record the number below in the space provided. Do not include: (1) multi-year contracts awarded prior to FY2021;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</si>
  <si>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FY2021 to minority, female, disabled or local contractors and record the number below in the space provided. Do not include: (1) multi-year contracts awarded prior to FY2021; (2) collective bargaining agreements with district employee groups; and (3) personal services contracts with individual district employees.</t>
    </r>
  </si>
  <si>
    <t>This Excel workbook must be sent to ISBE</t>
  </si>
  <si>
    <t xml:space="preserve">Note:  Submit the “Annual Statement of Affairs” to ISBE in the Excel workbook without removing sheets to avoid problematic issues when separating the worksheets.  </t>
  </si>
  <si>
    <t>Joint Agreement</t>
  </si>
  <si>
    <t xml:space="preserve">* This tab should match the amounts in the Annual Financial Report (AFR) on the "Acct Summary" tab </t>
  </si>
  <si>
    <t xml:space="preserve">Annual Statement of Affairs Instructions </t>
  </si>
  <si>
    <t>Joint agreements MUST report enrollment if they work directly with student instruction.</t>
  </si>
  <si>
    <t xml:space="preserve">Change in cash position </t>
  </si>
  <si>
    <t xml:space="preserve">Fiscal Year 21 -Cash and Investments </t>
  </si>
  <si>
    <t>Fiscal Year 20 -Cash and Investments*</t>
  </si>
  <si>
    <t>*If there are no contracts of this nature, please enter "0" in box to the right.</t>
  </si>
  <si>
    <t xml:space="preserve">Please check box to the right if school district/joint agreement does not have any contracts exceeding $25,000. </t>
  </si>
  <si>
    <t>The schedule below (Items 1-4) must be completed for contracts exceeding $25,000.</t>
  </si>
  <si>
    <t xml:space="preserve">* Above should match the amounts in the Annual Financial Report (AFR) on the "Assets-Liab" tab </t>
  </si>
  <si>
    <t xml:space="preserve">*The prior year cash and investments can be found on prior year Annual Financial Report (AFR) on the "Assets/Liab" tab.  </t>
  </si>
  <si>
    <t>SPECIAL (Special Ed or other enrollment not included on lines 29-38)</t>
  </si>
  <si>
    <t>SPECIAL (Special Ed or other enrollment not included on lines 41-44)</t>
  </si>
  <si>
    <t>Bethalto Community Unit #8</t>
  </si>
  <si>
    <t>41-057-0080-26</t>
  </si>
  <si>
    <t>101 School Street, Bethalto, IL  62010</t>
  </si>
  <si>
    <t>Madison</t>
  </si>
  <si>
    <t>The Alton Telegraph</t>
  </si>
  <si>
    <t>X</t>
  </si>
  <si>
    <t>101 School Street, Bethalto, IL 62010</t>
  </si>
  <si>
    <t>618-377-7200</t>
  </si>
  <si>
    <t>8:00 - 4:30</t>
  </si>
  <si>
    <t xml:space="preserve">CERTIFIED - UNDER $25,000                       </t>
  </si>
  <si>
    <t>MARGHERIO, RODNEY GEORGE</t>
  </si>
  <si>
    <t>MARTIN, KAREN JEAN</t>
  </si>
  <si>
    <t>AYRES, NANCY KATHRYN</t>
  </si>
  <si>
    <t>MAYER, DEBRA LYNN</t>
  </si>
  <si>
    <t>BERTELS, HEIDI A</t>
  </si>
  <si>
    <t>MAYNARD, MARY E</t>
  </si>
  <si>
    <t>BEYER, JAMES L</t>
  </si>
  <si>
    <t>BLASINGIM, KAREN K</t>
  </si>
  <si>
    <t>BUFFINGTON, CASSANDRA J</t>
  </si>
  <si>
    <t>CAIN, GARY DURRELL</t>
  </si>
  <si>
    <t>MIDDLETON, JANE AGNES</t>
  </si>
  <si>
    <t>CAMERON, KRISTIN J</t>
  </si>
  <si>
    <t>CARLL, KIRSTEN K</t>
  </si>
  <si>
    <t>NEWTON, ELIZABETH ANN</t>
  </si>
  <si>
    <t>CARTER, LINDA LOUISE</t>
  </si>
  <si>
    <t>PAYNIC, BRENDA L</t>
  </si>
  <si>
    <t>COMBES, DEBORAH ANN</t>
  </si>
  <si>
    <t>REINHART, RICK A</t>
  </si>
  <si>
    <t>COUSLEY, MARY H</t>
  </si>
  <si>
    <t>ROBERTS, RYAN E</t>
  </si>
  <si>
    <t>COY, DENNIS A</t>
  </si>
  <si>
    <t>ROBINSON, WILLIAM P</t>
  </si>
  <si>
    <t>SCATES, ANN MARIE</t>
  </si>
  <si>
    <t>SCHAAF, NANCY M</t>
  </si>
  <si>
    <t>DISBROW, BEVERLY KAYE</t>
  </si>
  <si>
    <t>SCOTTBERG, BETHANY PATRICE</t>
  </si>
  <si>
    <t>SEELY, TRACI E</t>
  </si>
  <si>
    <t>SILVA, JAYME</t>
  </si>
  <si>
    <t>GOLIKE, DAVID J</t>
  </si>
  <si>
    <t>SLATEN, JAMIE L</t>
  </si>
  <si>
    <t>GRANT, CHRISTINE L</t>
  </si>
  <si>
    <t>STACKS, MARY G</t>
  </si>
  <si>
    <t>STARKS, NICOLE L</t>
  </si>
  <si>
    <t>STRICKLIN, LORRAINE</t>
  </si>
  <si>
    <t>HALLETT-YBARRA, ANTHEA I</t>
  </si>
  <si>
    <t>HAWKINS, AMY S</t>
  </si>
  <si>
    <t>HERRMANN, CARA E</t>
  </si>
  <si>
    <t>TRASK, BROOKELYN K</t>
  </si>
  <si>
    <t>WHALEY, JAN L</t>
  </si>
  <si>
    <t>HOWLAND, KIRSTIE A</t>
  </si>
  <si>
    <t>KELLY, MICHAEL WAYNE</t>
  </si>
  <si>
    <t>WHITLOCK, PHILLIP R</t>
  </si>
  <si>
    <t>WOELFEL, BRENDA DIANE</t>
  </si>
  <si>
    <t>ZAVALA, KELLY A</t>
  </si>
  <si>
    <t>LAW, LAYNE C</t>
  </si>
  <si>
    <t xml:space="preserve">CERTIFIED - $25,000 - $39,999                       </t>
  </si>
  <si>
    <t>BOEHME, HANNAH R</t>
  </si>
  <si>
    <t>NELLUMS, DAIJA N</t>
  </si>
  <si>
    <t>COLEMAN-SELBY, HALSTEAD Z</t>
  </si>
  <si>
    <t>PEUTERBAUGH, ANNE ELIZABETH</t>
  </si>
  <si>
    <t>COURTOISE, CRYSTAL MARIE</t>
  </si>
  <si>
    <t>RUDLOFF, CHLOE A</t>
  </si>
  <si>
    <t>RUSSELL, EMILY A</t>
  </si>
  <si>
    <t>EDDY, JESSICA L</t>
  </si>
  <si>
    <t>STILLE, SHANE T</t>
  </si>
  <si>
    <t>HALL, SASHA L</t>
  </si>
  <si>
    <t>HAMILTON, MOLLY A</t>
  </si>
  <si>
    <t>HAVIS, BETHANNE M</t>
  </si>
  <si>
    <t>WALKER, MARY E</t>
  </si>
  <si>
    <t>KAMP, MEGHAN R</t>
  </si>
  <si>
    <t>WHITE, LINDLEY GAYLE</t>
  </si>
  <si>
    <t>MOLOHON, KELLY E</t>
  </si>
  <si>
    <t>WHITE, MELISSA ANN</t>
  </si>
  <si>
    <t>MOORE, SUZANNE HEATHER</t>
  </si>
  <si>
    <t>WIMBERLY, ALISHA MARIE</t>
  </si>
  <si>
    <t xml:space="preserve">CERTIFIED - $40,000 - $59,999                       </t>
  </si>
  <si>
    <t>ANDERSON, JENNA L</t>
  </si>
  <si>
    <t>LISH, MALLORY A</t>
  </si>
  <si>
    <t>BAKER, JULIE E</t>
  </si>
  <si>
    <t>MARCINIAK-SMITH, DOLORES ANN</t>
  </si>
  <si>
    <t>BALDWIN, CHARLES JACOB</t>
  </si>
  <si>
    <t>MCDONOUGH, DEANA ANN</t>
  </si>
  <si>
    <t>BARTEE, AMANDA KAY</t>
  </si>
  <si>
    <t>MCKINNEY, MICAH JOHN</t>
  </si>
  <si>
    <t>BEKESKE, BRITTANY L</t>
  </si>
  <si>
    <t>BERAN, ASHLEY MEGAN</t>
  </si>
  <si>
    <t>MEYER, LUCAS A</t>
  </si>
  <si>
    <t>BERNING, KELLY MICHELLE</t>
  </si>
  <si>
    <t>MIDGLEY, PETER JAMES</t>
  </si>
  <si>
    <t>BREFELD, JENNY MARIE</t>
  </si>
  <si>
    <t>NEILSON, ANGELA DAWN</t>
  </si>
  <si>
    <t>CARLSON, JACOB ROBERT</t>
  </si>
  <si>
    <t>OESTERLE, CAROLYN CLAIRE</t>
  </si>
  <si>
    <t>CARMODY, MATTHEW PATRICK</t>
  </si>
  <si>
    <t>ORBAN, JAMIE L</t>
  </si>
  <si>
    <t>COMBES, SHANNA L</t>
  </si>
  <si>
    <t>PAGE, DAVID GLEN</t>
  </si>
  <si>
    <t>CUMMINS, WHITNEY JO</t>
  </si>
  <si>
    <t>PEAL, JACOB W</t>
  </si>
  <si>
    <t>DAVIS, MICHAELA N</t>
  </si>
  <si>
    <t>PHILLIPS, JULIE ANN</t>
  </si>
  <si>
    <t>DOUGHERTY, JOAN A</t>
  </si>
  <si>
    <t>REYNOLDS, JARED MICHAEL</t>
  </si>
  <si>
    <t>DOYLE, NICOLE A</t>
  </si>
  <si>
    <t>FOLMER, AIMEE D</t>
  </si>
  <si>
    <t>SCHAFT, BETH ANN</t>
  </si>
  <si>
    <t>FRANK, JULIE ANN KANNING</t>
  </si>
  <si>
    <t>SCHNEIDER, PHILLIP DANIEL</t>
  </si>
  <si>
    <t>GIBSON, SUZE EMMA</t>
  </si>
  <si>
    <t>SCHNEIDER, CAROLINE J</t>
  </si>
  <si>
    <t>GOWIN, JENNIFER MICHELE</t>
  </si>
  <si>
    <t>SEARS, KATIE NB</t>
  </si>
  <si>
    <t>GRAY, SUSAN LOUISE</t>
  </si>
  <si>
    <t>SHORT, DREW MICHAEL</t>
  </si>
  <si>
    <t>HALLEY, CHRISTY MARIE</t>
  </si>
  <si>
    <t>SHULTZ, MARY JO ELLEN</t>
  </si>
  <si>
    <t>HARPER, ERICA DAWN</t>
  </si>
  <si>
    <t>SKAGGS, BRITTANY N</t>
  </si>
  <si>
    <t>HELLING, EMILY BESS</t>
  </si>
  <si>
    <t>SPA, ALYSSA B</t>
  </si>
  <si>
    <t>HENRICHS, MEGAN F</t>
  </si>
  <si>
    <t>STEINMANN, LINDSEY RAE</t>
  </si>
  <si>
    <t>JAKES, BRIANNE MEGHAN</t>
  </si>
  <si>
    <t>THOMAS, TERRI L</t>
  </si>
  <si>
    <t>JARMAN, DEREK DANIEL</t>
  </si>
  <si>
    <t>WESLEY, COURTNEY ELLEN</t>
  </si>
  <si>
    <t>JUERGEMEIER, MATTHEW D</t>
  </si>
  <si>
    <t>WIEST, CHRISTIANN CATHERINE</t>
  </si>
  <si>
    <t>KALKER, BRETT D</t>
  </si>
  <si>
    <t>WILHITE, RENEA LYNN</t>
  </si>
  <si>
    <t>KIRBY, MICHELE MARIE</t>
  </si>
  <si>
    <t>WILLIAMS, TAMMY LUCILLE</t>
  </si>
  <si>
    <t>KISRO, EMILY SUE</t>
  </si>
  <si>
    <t>WINELAND, KARIANN G</t>
  </si>
  <si>
    <t>KLAUSTERMEIER, ZACHARY C</t>
  </si>
  <si>
    <t>WOOLDRIDGE, KATIE B</t>
  </si>
  <si>
    <t>KOLWEIER, BRETT W</t>
  </si>
  <si>
    <t>YOUNG, CHAD RUSSELL</t>
  </si>
  <si>
    <t>LEE, SARAH ASHLEY</t>
  </si>
  <si>
    <t>ZELASKO, CHELSEA D</t>
  </si>
  <si>
    <t>LEMOND, JOSHUA W</t>
  </si>
  <si>
    <t xml:space="preserve">CERTIFIED - $60,000 - $89,999                       </t>
  </si>
  <si>
    <t>ADLER, ROBIN LYNN</t>
  </si>
  <si>
    <t>KRIEGEL, REBECCA LYNN</t>
  </si>
  <si>
    <t>ALLEN, JENNIFER DAWN</t>
  </si>
  <si>
    <t>LASBURY, CHRISTINE TERPSICHORE</t>
  </si>
  <si>
    <t>ALLISON, FARRAH DANIELLE</t>
  </si>
  <si>
    <t>LAUX, TY RICHARD</t>
  </si>
  <si>
    <t>ANGELO, LUCAS SHANE</t>
  </si>
  <si>
    <t>LECKRONE, RACHEAL R</t>
  </si>
  <si>
    <t>BANOVZ, MARISSA ANN</t>
  </si>
  <si>
    <t>LUGGE, KERI ANN</t>
  </si>
  <si>
    <t>BARROWS, MONICA ANNE</t>
  </si>
  <si>
    <t>MAAG, CLARISSA ANN</t>
  </si>
  <si>
    <t>BEQUETTE, ELIZABETH ANN</t>
  </si>
  <si>
    <t>MCKEE, MICHELLE DENISE</t>
  </si>
  <si>
    <t>BOHNENSTIEHL, KIMBERLY DAWN</t>
  </si>
  <si>
    <t>MIDDLETON, MELISSA JOAN</t>
  </si>
  <si>
    <t>BROSKE, EILEEN EDITH</t>
  </si>
  <si>
    <t>BROWN, CHARLES N</t>
  </si>
  <si>
    <t>MOORE, CODY DEAN</t>
  </si>
  <si>
    <t>BUTTERFIELD, NANCY JANE</t>
  </si>
  <si>
    <t>MORGAN, TRENT JOSHUA</t>
  </si>
  <si>
    <t>CALLIES, SHAWN ERIK</t>
  </si>
  <si>
    <t>MORGAN, KARY COLLEEN</t>
  </si>
  <si>
    <t>CATANZARO, RACHEL ANNE</t>
  </si>
  <si>
    <t>NEWELL, AMBER LYNN</t>
  </si>
  <si>
    <t>CLARK, BRITTNEY BETH</t>
  </si>
  <si>
    <t>NORRIS, SHELBY LYNN</t>
  </si>
  <si>
    <t>COOPER, KELLY LINETTE</t>
  </si>
  <si>
    <t>OCHS, JEFFERY DON</t>
  </si>
  <si>
    <t>CZESCHIN, LORI IRENE</t>
  </si>
  <si>
    <t>PARMENTIER, MICHAEL A</t>
  </si>
  <si>
    <t>DENNEY, KARRIE JEAN</t>
  </si>
  <si>
    <t>PAYNE, CASSANDRA DEE</t>
  </si>
  <si>
    <t>ELLIOTT, MOLLY O'NEILL</t>
  </si>
  <si>
    <t>RAYMOND, ROBERT KELLEY</t>
  </si>
  <si>
    <t>ERZEN, SANDY J</t>
  </si>
  <si>
    <t>ROACH, MARIA</t>
  </si>
  <si>
    <t>FEE, JANICE RENEE</t>
  </si>
  <si>
    <t>ROBERSON, JENNIFER RAELENE</t>
  </si>
  <si>
    <t>GEPPERT, MARY BETH</t>
  </si>
  <si>
    <t>SHORTAL, KELLY K</t>
  </si>
  <si>
    <t>GIACOMINI, ALLISON RENAE</t>
  </si>
  <si>
    <t>SKIFF, AMANDA RENAE</t>
  </si>
  <si>
    <t>GILTNER, KRYSTAL LEIGH</t>
  </si>
  <si>
    <t>STEINMANN, ANITA JANICE</t>
  </si>
  <si>
    <t>GIPSON, LAURA KATHRYN</t>
  </si>
  <si>
    <t>STEVENS, MARCIE LUCILLE</t>
  </si>
  <si>
    <t>GRIFFITH, LORI LYNN</t>
  </si>
  <si>
    <t>TROECKLER, ROBIN LEANNE</t>
  </si>
  <si>
    <t>GRUEN, BRADLEY ALAN</t>
  </si>
  <si>
    <t>UNTERBRINK-ACCOLA, LAURA LOWE</t>
  </si>
  <si>
    <t>HAAR, DEE ANN</t>
  </si>
  <si>
    <t>VERDUN, SHERRI LYNN</t>
  </si>
  <si>
    <t>HAAR, DEREK WILLIAM</t>
  </si>
  <si>
    <t>WALLACE, HEATHER LYNN</t>
  </si>
  <si>
    <t>HALL, DONNA KAYE</t>
  </si>
  <si>
    <t>WALLIS, ASHLEY CAROLINE</t>
  </si>
  <si>
    <t>HAMILTON, BREANNA LYNN</t>
  </si>
  <si>
    <t>WALTERS, CLINTON IRA</t>
  </si>
  <si>
    <t>HAWKINS, JERILYN MARIE</t>
  </si>
  <si>
    <t>WELCH, MALLORY SCRIVNER</t>
  </si>
  <si>
    <t>HEFLIN, AMY JO</t>
  </si>
  <si>
    <t>WELLS, CATHIE LOUISE</t>
  </si>
  <si>
    <t>HENDERSON, LYNDA ANGELA</t>
  </si>
  <si>
    <t>WIEMERS, JULIE ANN</t>
  </si>
  <si>
    <t>HOFFMANN, STACEY LYNN</t>
  </si>
  <si>
    <t>WOOD, ANGELA D</t>
  </si>
  <si>
    <t>WOOTEN, KELLY SUZANNE</t>
  </si>
  <si>
    <t>HOWELL, PAULA LOUISE</t>
  </si>
  <si>
    <t>WRENN, APRIL LYNN</t>
  </si>
  <si>
    <t>HUHSMAN, JASON MATTHEW</t>
  </si>
  <si>
    <t>WRIGHT, CHRISTINE NICOLE</t>
  </si>
  <si>
    <t>HYMAN, TAMMY KAYE</t>
  </si>
  <si>
    <t>ZIMMER, MATTHEW DURAND</t>
  </si>
  <si>
    <t>INGRAM, DENISE RENEE</t>
  </si>
  <si>
    <t>JORDAHL, PATTI ROSE</t>
  </si>
  <si>
    <t>KERR, LISA ANNETTE</t>
  </si>
  <si>
    <t>KILPATRICK, AARON BURTON</t>
  </si>
  <si>
    <t xml:space="preserve">CERTIFIED - $90,000 AND OVER                        </t>
  </si>
  <si>
    <t>DEIST, BARRETT A</t>
  </si>
  <si>
    <t>NEWELL, JUSTIN BRICE</t>
  </si>
  <si>
    <t>GRIFFIN, JILL RENA</t>
  </si>
  <si>
    <t>OCHS, KRISTIE LEE</t>
  </si>
  <si>
    <t>HANNAFORD, TODD LANE</t>
  </si>
  <si>
    <t>PARISH, ANGELA RENEE</t>
  </si>
  <si>
    <t>HILL, TRACEY ELIZABETH</t>
  </si>
  <si>
    <t>WEBER, JENNIFER LYNN</t>
  </si>
  <si>
    <t>LOWRANCE, JEANETTE JOSEPHINE</t>
  </si>
  <si>
    <t>WILKS, KIMBERLY SUE</t>
  </si>
  <si>
    <t>MCCLAIN, KELLY L</t>
  </si>
  <si>
    <t>YATES, DAWN RANAE</t>
  </si>
  <si>
    <t>MILLER, ADAM T</t>
  </si>
  <si>
    <t xml:space="preserve">NON-CERTIFIED - UNDER   $25,000                       </t>
  </si>
  <si>
    <t>AMBROSE, CASEY L</t>
  </si>
  <si>
    <t>LOCKWOOD, PHYLLIS ANN</t>
  </si>
  <si>
    <t>ARNEL, BROOKE DANIELLE</t>
  </si>
  <si>
    <t>LOGAN, GUNDULA MARIE</t>
  </si>
  <si>
    <t>AYRES, LISA ANN</t>
  </si>
  <si>
    <t>LUCAS, ADAM J</t>
  </si>
  <si>
    <t>LUCKER, MELISSA J</t>
  </si>
  <si>
    <t>BARYSHEVA, LARISA D</t>
  </si>
  <si>
    <t>MAJOR-HARING, DAWN B</t>
  </si>
  <si>
    <t>BEDAR, SUE A</t>
  </si>
  <si>
    <t>MARKS, JULIE LYNN</t>
  </si>
  <si>
    <t>BEISER, SARAH MARGARET</t>
  </si>
  <si>
    <t>MARSHALL, MELISSA ANN</t>
  </si>
  <si>
    <t>BELANGEE, LEE ANN</t>
  </si>
  <si>
    <t>MARTIN, ROBIN M</t>
  </si>
  <si>
    <t>BREYER, KENDRA B</t>
  </si>
  <si>
    <t>MATHEWS, GERI S</t>
  </si>
  <si>
    <t>BUDDE, KORI B</t>
  </si>
  <si>
    <t>MAXWELL, KATIE S</t>
  </si>
  <si>
    <t>BUFFINGTON, ERIN E</t>
  </si>
  <si>
    <t>MCCANN, LAUREN W</t>
  </si>
  <si>
    <t>MCCANN, MEGAN LYNN</t>
  </si>
  <si>
    <t>CALLISON, LISA ANN</t>
  </si>
  <si>
    <t>MCPHERSON, PAMELA SUE</t>
  </si>
  <si>
    <t>CAMPBELL, LISA A</t>
  </si>
  <si>
    <t>MEISER, LAURA JANE</t>
  </si>
  <si>
    <t>CATHORALL, MELINDA MARIE</t>
  </si>
  <si>
    <t>MEISER, MELISSA ANN</t>
  </si>
  <si>
    <t>CHAMPLIN, IRMA ELLEN</t>
  </si>
  <si>
    <t>MELLENTHIN, TAMMY SUE</t>
  </si>
  <si>
    <t>CHRISTESON, JEREMY L</t>
  </si>
  <si>
    <t>MERLI, LORI ANN</t>
  </si>
  <si>
    <t>COFFMAN, CHRISTINE L</t>
  </si>
  <si>
    <t>MILLER, LEE A</t>
  </si>
  <si>
    <t>COFFMAN, EDDIE R</t>
  </si>
  <si>
    <t>MONTAGUE, KAMI J</t>
  </si>
  <si>
    <t>COLLINS, DAVID L</t>
  </si>
  <si>
    <t>MOORE, SARAH</t>
  </si>
  <si>
    <t>COPE, BARBARA E</t>
  </si>
  <si>
    <t>MORGAN, KEEGIN M</t>
  </si>
  <si>
    <t>COTTINGHAM, KARIN SUE</t>
  </si>
  <si>
    <t>MORRIS, ALLA ANGEL</t>
  </si>
  <si>
    <t>DARR, IAN T</t>
  </si>
  <si>
    <t>MOSLEY, SHARON KAY</t>
  </si>
  <si>
    <t>DARR, STACEY N</t>
  </si>
  <si>
    <t>DARR, TAMMY J</t>
  </si>
  <si>
    <t>MULL, PAIGE A</t>
  </si>
  <si>
    <t>MURATOV, ALEXANDRA</t>
  </si>
  <si>
    <t>DAVIS, CHASITY L</t>
  </si>
  <si>
    <t>DAVIS, YOLANDA I</t>
  </si>
  <si>
    <t>NEUNABER, ERIC W</t>
  </si>
  <si>
    <t>DEARDEUFF, KYLE L</t>
  </si>
  <si>
    <t>NOBLE, ERIC D</t>
  </si>
  <si>
    <t>DEVENING, DUSTIN R</t>
  </si>
  <si>
    <t>OSBORN, MICHELLE LYNN</t>
  </si>
  <si>
    <t>DHUE, PATTI LYNN</t>
  </si>
  <si>
    <t>PASLAY, MICHAEL D</t>
  </si>
  <si>
    <t>DIVELEY, STEVEN R</t>
  </si>
  <si>
    <t>PEARCE, DAVID M</t>
  </si>
  <si>
    <t>PETERSEN, SHANNON D</t>
  </si>
  <si>
    <t>PHILLIPS, CHAD A</t>
  </si>
  <si>
    <t>DREITH, ANDREW M</t>
  </si>
  <si>
    <t>PRICE, DALLAS D</t>
  </si>
  <si>
    <t>DURBIN, JEFFREY W</t>
  </si>
  <si>
    <t>REDMAN, DAVID SCOTT</t>
  </si>
  <si>
    <t>DURBIN, LUCIANA C</t>
  </si>
  <si>
    <t>RHYNARD, KELSIE A</t>
  </si>
  <si>
    <t>RICCI, KELLY DEE</t>
  </si>
  <si>
    <t>EALEY, MAKAYA LYNN</t>
  </si>
  <si>
    <t>ROGERS, LISA RENE</t>
  </si>
  <si>
    <t>EDDY, MIKE</t>
  </si>
  <si>
    <t>ROGERS, TINA M</t>
  </si>
  <si>
    <t>EDDY, RANITA LEA</t>
  </si>
  <si>
    <t>RUNION-PIPER, JOHANNA S</t>
  </si>
  <si>
    <t>FENCEL, KRISTY ELLEN</t>
  </si>
  <si>
    <t>FERGUSON, NANCY J</t>
  </si>
  <si>
    <t>RUST, MIRA HELENE</t>
  </si>
  <si>
    <t>FRENCH, AMY J</t>
  </si>
  <si>
    <t>SANDERS, CHERYL JO</t>
  </si>
  <si>
    <t>GANTZ, DANIEL LYNN</t>
  </si>
  <si>
    <t>GIBSON, JOSHUA</t>
  </si>
  <si>
    <t>GOEBEL, NANCY ANN</t>
  </si>
  <si>
    <t>GOVERO, MEGAN M</t>
  </si>
  <si>
    <t>SMITH, JAY EDWARD</t>
  </si>
  <si>
    <t>HALE, AMY JO</t>
  </si>
  <si>
    <t>SMITH, KELLI M</t>
  </si>
  <si>
    <t>HAMMONS, AMANDA L</t>
  </si>
  <si>
    <t>SMITH, NICHOLAS R</t>
  </si>
  <si>
    <t>HAMPTON, KRISTIE D</t>
  </si>
  <si>
    <t>SMITH, NICOLE J</t>
  </si>
  <si>
    <t>HARPER, LESLIE RAY</t>
  </si>
  <si>
    <t>HARROP, MELISSA E</t>
  </si>
  <si>
    <t>HART, BRANDY N</t>
  </si>
  <si>
    <t>HATFIELD, VALENTINA</t>
  </si>
  <si>
    <t>HENSON, DANETTE LYNN</t>
  </si>
  <si>
    <t>THOMAS, ANITA KAY</t>
  </si>
  <si>
    <t>THOMAS, MELANIE A</t>
  </si>
  <si>
    <t>HODAPP, LINDA KAY</t>
  </si>
  <si>
    <t>THOMPSON, SHARON ELAINE</t>
  </si>
  <si>
    <t>HODGE, MEGAN L</t>
  </si>
  <si>
    <t>TRENT, TARA LEA</t>
  </si>
  <si>
    <t>HOLLAWAY, AUSTIN W</t>
  </si>
  <si>
    <t>TROST, BARBARA M</t>
  </si>
  <si>
    <t>HUMM, ADONA L</t>
  </si>
  <si>
    <t>VAUGHN, JESSICA RENEE</t>
  </si>
  <si>
    <t>JENKINS, ALICE ZELANN</t>
  </si>
  <si>
    <t>VOYLES, JAMIE KAY</t>
  </si>
  <si>
    <t>JOHNSON, SHELLY A</t>
  </si>
  <si>
    <t>JUN, JAYNE A</t>
  </si>
  <si>
    <t>KERR, NANCY J</t>
  </si>
  <si>
    <t>WATERS, JEFFREY R</t>
  </si>
  <si>
    <t>KIDD, TAMMY JO</t>
  </si>
  <si>
    <t>WHITLOCK-DARR, STACEY ANN</t>
  </si>
  <si>
    <t>WINIECKI, CYNTHIA LOU</t>
  </si>
  <si>
    <t>KORTE, JENNIFER RENEE</t>
  </si>
  <si>
    <t>WINTER, LAURA RENEE</t>
  </si>
  <si>
    <t>KOSHINSKI, MISTY MICHELLE</t>
  </si>
  <si>
    <t>WOODY, CAROLYN GAYE</t>
  </si>
  <si>
    <t>KRIEB, DENNIS E, SR</t>
  </si>
  <si>
    <t>WOOFF, AMBER MARIE</t>
  </si>
  <si>
    <t>LANDERS, KRISTINA L</t>
  </si>
  <si>
    <t>WUELLNER, LORI JEAN</t>
  </si>
  <si>
    <t>LATTIMORE, CHRISTA MARIE</t>
  </si>
  <si>
    <t>LAY, TINA LOUISE</t>
  </si>
  <si>
    <t>ZYUNG, ERIC M</t>
  </si>
  <si>
    <t xml:space="preserve">NON-CERTIFIED - $25,000 - $39,999                       </t>
  </si>
  <si>
    <t>ALDRICH, DINA MARIE</t>
  </si>
  <si>
    <t>JOHNSON, MICHELE RENEE</t>
  </si>
  <si>
    <t>ARMSTRONG, ANGEL R</t>
  </si>
  <si>
    <t>LEHNEN, KIMBERLY SUE</t>
  </si>
  <si>
    <t>BENTON, CINDY M</t>
  </si>
  <si>
    <t>LORTS, SUSAN JANE</t>
  </si>
  <si>
    <t>BROWN, KELLI A</t>
  </si>
  <si>
    <t>MCCORMICK, ELISA NAVAL</t>
  </si>
  <si>
    <t>MYERS, CINDY LOU</t>
  </si>
  <si>
    <t>COBB, LACEY E</t>
  </si>
  <si>
    <t>NOLTE, DEANA M</t>
  </si>
  <si>
    <t>CONNOYER, JOANNA LYNN</t>
  </si>
  <si>
    <t>PATRICK, ANDREA SUE</t>
  </si>
  <si>
    <t>COOK, BARBARA JEAN</t>
  </si>
  <si>
    <t>PILTZ, KAREN VIRGINIA</t>
  </si>
  <si>
    <t>CRESS, AMY MARIE</t>
  </si>
  <si>
    <t>PRICE, LORNA SALONOY</t>
  </si>
  <si>
    <t>DIVELEY, TRISHA LYNN</t>
  </si>
  <si>
    <t>ROBERSON, CINDY MARIE</t>
  </si>
  <si>
    <t>ENDICOTT, ANDREA LYNN</t>
  </si>
  <si>
    <t>SMITH, VALERIE JO</t>
  </si>
  <si>
    <t>FROMME, ANN LOUISE</t>
  </si>
  <si>
    <t>STEWART, BYRON FRANKLIN</t>
  </si>
  <si>
    <t>TARRANT, SHERRI LEE</t>
  </si>
  <si>
    <t>HANSEL, MICHAEL ERNEST</t>
  </si>
  <si>
    <t>WHITMAN, CHERYL D</t>
  </si>
  <si>
    <t>HARGROVE, BAMBI JANE</t>
  </si>
  <si>
    <t>ZAMPIERI, ALEXA K</t>
  </si>
  <si>
    <t>HUBBERT, JULIE ELLEN</t>
  </si>
  <si>
    <t>JARNAGIN, BETTY LUCILLE</t>
  </si>
  <si>
    <t xml:space="preserve">NON-CERTIFIED - $40,000 - $59,999                       </t>
  </si>
  <si>
    <t>COX RIVERA, GABRIELLE M</t>
  </si>
  <si>
    <t>RAY, ALICE CECELIA</t>
  </si>
  <si>
    <t>DIAMOND, PETER RAY</t>
  </si>
  <si>
    <t>ROSE, LAURA LEA</t>
  </si>
  <si>
    <t>FITZGERALD, JULIE L</t>
  </si>
  <si>
    <t>SEALS, JENNIFER</t>
  </si>
  <si>
    <t>FRIEDEL, RICHARD LEE</t>
  </si>
  <si>
    <t>STEWART, KENNETH ALLEN</t>
  </si>
  <si>
    <t>HARRIS, TERRINA KAY</t>
  </si>
  <si>
    <t>SUESSEN, AARON MICHAEL</t>
  </si>
  <si>
    <t>HEEREN, JO ANN</t>
  </si>
  <si>
    <t>VETTER, MICHAEL LELAND</t>
  </si>
  <si>
    <t>MEISER, TONI RAE</t>
  </si>
  <si>
    <t>WARREN, TYLER S</t>
  </si>
  <si>
    <t>MENNEMEIER, DONALD M</t>
  </si>
  <si>
    <t>YATES, SHARON KAY</t>
  </si>
  <si>
    <t xml:space="preserve">NON-CERTIFIED - $60,000 AND OVER                        </t>
  </si>
  <si>
    <t>OWENS, TIMOTHY ALLEN</t>
  </si>
  <si>
    <t>STRATTON, WILLIAM L</t>
  </si>
  <si>
    <t>PINTER, HEATHER</t>
  </si>
  <si>
    <t>WEBB, JOHN W</t>
  </si>
  <si>
    <t>STEMMLEY, LAWRENCE JOHN, JR</t>
  </si>
  <si>
    <t xml:space="preserve">    DISTRICT #8   PUBLICATION LISTING   6/30/21</t>
  </si>
  <si>
    <t>ARBUTHNOT, ROBERT</t>
  </si>
  <si>
    <t>AUSTIN, KELLY J</t>
  </si>
  <si>
    <t>BARKER, NICOLE S</t>
  </si>
  <si>
    <t>BOHNENSTIEHL, THERESA ANN</t>
  </si>
  <si>
    <t>CHEATHAM, ALEXIS N</t>
  </si>
  <si>
    <t>ESTES, PENNY L</t>
  </si>
  <si>
    <t>FOX, GENIA A</t>
  </si>
  <si>
    <t>HASELHORST, EMMA</t>
  </si>
  <si>
    <t>HURLEY, CANDICE L</t>
  </si>
  <si>
    <t>JONES, ADRIANNA M</t>
  </si>
  <si>
    <t>KANTUREK, TESSA</t>
  </si>
  <si>
    <t>KING, SKYLAR</t>
  </si>
  <si>
    <t>KROESCHEL, JERILYN K</t>
  </si>
  <si>
    <t>MARSHALL, SYDNEY A</t>
  </si>
  <si>
    <t>PHILLIPS, BRADLEY D</t>
  </si>
  <si>
    <t>ROBINSON, MICHAEL P</t>
  </si>
  <si>
    <t>ROE, AMY</t>
  </si>
  <si>
    <t>STEWART, MEGAN M</t>
  </si>
  <si>
    <t>REINCKE, MELANIE L</t>
  </si>
  <si>
    <t>SHERAKA, MADISYN P</t>
  </si>
  <si>
    <t>STEVENSON, DAWN LUAN</t>
  </si>
  <si>
    <t>VARLAND, RACHAEL K</t>
  </si>
  <si>
    <t>WOHLWEND, JESSICA E</t>
  </si>
  <si>
    <t>GOOD, JAQUELINE R</t>
  </si>
  <si>
    <t>HUGHES, SARAH T</t>
  </si>
  <si>
    <t>JOHNSON, AUSTIN D</t>
  </si>
  <si>
    <t>REINCKE, LUCAS A</t>
  </si>
  <si>
    <t>REZNACK, RENEE MARY</t>
  </si>
  <si>
    <t>SABOFF, ELEANOR M</t>
  </si>
  <si>
    <t>SUTTON, MCKENZIE L</t>
  </si>
  <si>
    <t>WYSOCKI, AMY L</t>
  </si>
  <si>
    <t>ANGELO, STEVEN R</t>
  </si>
  <si>
    <t>BAYS, PATRICIA MARY</t>
  </si>
  <si>
    <t>BEDAR, TAYLOR S</t>
  </si>
  <si>
    <t>BERRY, SHEENA A</t>
  </si>
  <si>
    <t>CHERRY, KASSANDRA A</t>
  </si>
  <si>
    <t>DELOZIER, JENNIFER L</t>
  </si>
  <si>
    <t>EDWARDS, JAMES D</t>
  </si>
  <si>
    <t>ELLEDGE, CHRISTINE M</t>
  </si>
  <si>
    <t>GARRETT, ISABELLA I</t>
  </si>
  <si>
    <t>KREMKE, SANDRA M</t>
  </si>
  <si>
    <t>LOWRANCE, KARISSA R</t>
  </si>
  <si>
    <t>MCCLELLAN, CAITLIN O</t>
  </si>
  <si>
    <t>MEYER, GANNON J</t>
  </si>
  <si>
    <t>PAYNE-BEDAR, TAYLOR N</t>
  </si>
  <si>
    <t>PAYNE, ANN M</t>
  </si>
  <si>
    <t>PHELPS, SHANNON</t>
  </si>
  <si>
    <t>RICHARDSON, AUDREY L</t>
  </si>
  <si>
    <t>RUYLE, SARA M</t>
  </si>
  <si>
    <t>TAYLOR, DOLORES M</t>
  </si>
  <si>
    <t>VOLKMANN, MELANIE A</t>
  </si>
  <si>
    <t>WOOLEY, BRIANNA K</t>
  </si>
  <si>
    <t>ZINI, DIANE M</t>
  </si>
  <si>
    <t>STEWART, KATHERINE E</t>
  </si>
  <si>
    <t xml:space="preserve">      &lt; &lt; &lt; VENDOR PUBLICATION LISTING &gt; &gt; &gt;                                                                       </t>
  </si>
  <si>
    <t xml:space="preserve">VENDORS PAID $2500.01 AND OVER                                                                                             </t>
  </si>
  <si>
    <t>A WALDBART &amp; SONS NURSERY</t>
  </si>
  <si>
    <t>ACE HARDWARE</t>
  </si>
  <si>
    <t>AEP ENERGY</t>
  </si>
  <si>
    <t>AETNA INC</t>
  </si>
  <si>
    <t>ALPHA BAKING CO. INC.</t>
  </si>
  <si>
    <t>ALTON WINAIR CO</t>
  </si>
  <si>
    <t>AMAZON CAPITAL SERVICES INC.</t>
  </si>
  <si>
    <t>AMEREN ILLINOIS</t>
  </si>
  <si>
    <t>AMERICAN BOTTLING COMPANY</t>
  </si>
  <si>
    <t>AMERICAN FIDELITY ASSURANCE COMPANY</t>
  </si>
  <si>
    <t>APPLE FINANCIAL SERVICES</t>
  </si>
  <si>
    <t>APPLE INC</t>
  </si>
  <si>
    <t>ASSET GENIE INC</t>
  </si>
  <si>
    <t>ASSOCIATED BANK</t>
  </si>
  <si>
    <t>BAND SHOPPE</t>
  </si>
  <si>
    <t>BEA</t>
  </si>
  <si>
    <t>BEA CREDIT UNION</t>
  </si>
  <si>
    <t>BESPA</t>
  </si>
  <si>
    <t>BETHALTO COMMUNITY UNIT SCHOOL DISTRICT #8</t>
  </si>
  <si>
    <t>BETHALTO WATER DEPT</t>
  </si>
  <si>
    <t>BLICK ART MATERIALS</t>
  </si>
  <si>
    <t>BLUE REFUGE LLC</t>
  </si>
  <si>
    <t>BSN SPORTS INC</t>
  </si>
  <si>
    <t>BULTE COMPANY, INC.</t>
  </si>
  <si>
    <t>BUSHUE BACKGROUND SCREENING</t>
  </si>
  <si>
    <t>BUSHUE HUMAN RESOURCES INC</t>
  </si>
  <si>
    <t>BYRNE &amp; JONES CONSTRUCTION</t>
  </si>
  <si>
    <t>CATHOLIC CHILDREN'S HOME</t>
  </si>
  <si>
    <t>CDW GOVERNMENT INC</t>
  </si>
  <si>
    <t>CENTER FOR THE COLLABORATIVE CLASSROOM</t>
  </si>
  <si>
    <t>CHARTER COMMUNICATIONS</t>
  </si>
  <si>
    <t>CHICK-FIL-A</t>
  </si>
  <si>
    <t>COLLINSVILLE AREA VOCATIONAL CENTER</t>
  </si>
  <si>
    <t>COMPANION CORP</t>
  </si>
  <si>
    <t>CPI CRISIS PREVENTION INSTITUTE INC</t>
  </si>
  <si>
    <t>DA-COM CORPORATION</t>
  </si>
  <si>
    <t>DATATRONICS INC</t>
  </si>
  <si>
    <t>DE LAGE LANDEN PUBLIC FINANCE LLC</t>
  </si>
  <si>
    <t>DECKER EQUIPMENT</t>
  </si>
  <si>
    <t>DELL MARKETING LP</t>
  </si>
  <si>
    <t>DENNIS ROSE &amp; ASSOCIATES, PC</t>
  </si>
  <si>
    <t>EDGENUITY INC</t>
  </si>
  <si>
    <t>EQUITABLE</t>
  </si>
  <si>
    <t>FALCON TECHNOLOGIES INC</t>
  </si>
  <si>
    <t>FARMER ENVIRONMENTAL SERVICES INC</t>
  </si>
  <si>
    <t>FIRE SAFETY, INC</t>
  </si>
  <si>
    <t>FORD HOTEL SUPPLY CO</t>
  </si>
  <si>
    <t>FRONTLINE TECHNOLOGIES GROUP LLC</t>
  </si>
  <si>
    <t>FUNDRAISING MANAGER</t>
  </si>
  <si>
    <t>GET LOGO'D PROMOTIONAL PRODUCTS</t>
  </si>
  <si>
    <t>GRAINGER</t>
  </si>
  <si>
    <t>GREAT AMERICAN FINANCIAL RESOURCES</t>
  </si>
  <si>
    <t>GREATAMERICA FINANCIAL SVCS</t>
  </si>
  <si>
    <t>GRP WEGMAN COMPANY</t>
  </si>
  <si>
    <t>GUARDIAN - APPLETON</t>
  </si>
  <si>
    <t>GUNTHER SALT COMPANY</t>
  </si>
  <si>
    <t>HANNAFORD, TODD</t>
  </si>
  <si>
    <t>HAWKINS, JERILYN</t>
  </si>
  <si>
    <t>HEARST RECEIVABLES - THE TELEGRAPH</t>
  </si>
  <si>
    <t>HEARTLAND PAYMENT SYSTEMS INC</t>
  </si>
  <si>
    <t>HELMKAMP AUTO SERVICE</t>
  </si>
  <si>
    <t>HILLYARD/ST LOUIS</t>
  </si>
  <si>
    <t>HODGES, LOIZZI, EISENHAMMER, RODICK &amp; KO</t>
  </si>
  <si>
    <t>HUDL</t>
  </si>
  <si>
    <t>IASA</t>
  </si>
  <si>
    <t>IASB IL ASSOCIATION OF SCHOOL BOARDS</t>
  </si>
  <si>
    <t>IDES</t>
  </si>
  <si>
    <t>IESA</t>
  </si>
  <si>
    <t>IHSA</t>
  </si>
  <si>
    <t>IL DEPT OF REVENUE</t>
  </si>
  <si>
    <t>IL MUNICIPAL RET FUND</t>
  </si>
  <si>
    <t>ILLUMINATE EDUCATION, INC</t>
  </si>
  <si>
    <t>IMEL PEST CONTROL INC</t>
  </si>
  <si>
    <t>INTEGRATED SYSTEMS CORPORATION</t>
  </si>
  <si>
    <t>INTRADO INTERACTIVE SERVICES CORPORATION</t>
  </si>
  <si>
    <t>JD STREETT &amp; COMPANY INC</t>
  </si>
  <si>
    <t>JOHNSON CONTROLS FIRE PROTECTION LP</t>
  </si>
  <si>
    <t>JOSTENS INC</t>
  </si>
  <si>
    <t>JW PEPPER &amp; SON INC</t>
  </si>
  <si>
    <t>KANSAS CITY AUDIO-VISUAL INC</t>
  </si>
  <si>
    <t>KOHL WHOLESALE</t>
  </si>
  <si>
    <t>KS STATE BANK</t>
  </si>
  <si>
    <t>LAKESHORE LEARNING MATERIALS</t>
  </si>
  <si>
    <t>LIBERTY MUTUAL INSURANCE COMPANY</t>
  </si>
  <si>
    <t>LOCKS A 2 Z INC</t>
  </si>
  <si>
    <t>LOWE'S CREDIT SERVICES</t>
  </si>
  <si>
    <t>MADISON COUNTY REGIONAL OFFICE OF EDUCAT</t>
  </si>
  <si>
    <t>MADISON COUNTY ROE #41</t>
  </si>
  <si>
    <t>MANSFIELD POWER AND GAS LLC</t>
  </si>
  <si>
    <t>MCGRAW HILL SCHOOL EDUCATION LLC</t>
  </si>
  <si>
    <t>MCKAY AUTO PARTS</t>
  </si>
  <si>
    <t>MEADOWBROOK PUBLIC WATER</t>
  </si>
  <si>
    <t>MG TRUST COMPANY, LLC, ATTN:  TPA 000207</t>
  </si>
  <si>
    <t>MICK'S GARAGE INC</t>
  </si>
  <si>
    <t>MIDWEST OCCUPATIONAL MEDICINE LTD</t>
  </si>
  <si>
    <t>MORRISSEY CONTRACTING CO</t>
  </si>
  <si>
    <t>MUSIC THEATRE INTERNATIONAL</t>
  </si>
  <si>
    <t>NAVY BRAND MFG CO</t>
  </si>
  <si>
    <t>NCPERS - IL IMRF</t>
  </si>
  <si>
    <t>NCS PEARSON INC</t>
  </si>
  <si>
    <t>NOREDINK CORP.</t>
  </si>
  <si>
    <t>NU WAY CONCRETE FORMS TROY,LLC</t>
  </si>
  <si>
    <t>OFFICE DEPOT</t>
  </si>
  <si>
    <t>OFFICE ESSENTIALS</t>
  </si>
  <si>
    <t>ORBIT SOFTWARE, INC</t>
  </si>
  <si>
    <t>OUTPUT UNLIMITED</t>
  </si>
  <si>
    <t>PANTERA'S PIZZA</t>
  </si>
  <si>
    <t>PARTY MAGIC &amp; GIFTS</t>
  </si>
  <si>
    <t>PEPSI</t>
  </si>
  <si>
    <t>POWERSCHOOL GROUP LLC</t>
  </si>
  <si>
    <t>PRAIRIE FARMS DAIRY INC</t>
  </si>
  <si>
    <t>PROJECT LEAD THE WAY INC</t>
  </si>
  <si>
    <t>PYRAMID MODEL CONSORTIUM</t>
  </si>
  <si>
    <t>REGION III</t>
  </si>
  <si>
    <t>RENAISSANCE LEARNING INC</t>
  </si>
  <si>
    <t>RICKEY BROTHERS INC</t>
  </si>
  <si>
    <t>RIDDELL/ALL AMERICAN SPORTS CORP</t>
  </si>
  <si>
    <t>ROB'S DISCOUNT MUFFLERS INC</t>
  </si>
  <si>
    <t>ROLLING HILLS GOLF CLUB</t>
  </si>
  <si>
    <t>RP LUMBER CO INC</t>
  </si>
  <si>
    <t>SANDERS, ROBERT</t>
  </si>
  <si>
    <t>SCHNUCKS</t>
  </si>
  <si>
    <t>SCHOLASTIC RISK MANAGEMENT SERVICES, INC.</t>
  </si>
  <si>
    <t>SCHOOL SPECIALTY INC</t>
  </si>
  <si>
    <t>SCHWARTZKOPF PRINTING INC</t>
  </si>
  <si>
    <t>SECURLY, INC.</t>
  </si>
  <si>
    <t>SEESAW LEARING, INC.</t>
  </si>
  <si>
    <t>SHOW ME DOUGH FUNDRAISING</t>
  </si>
  <si>
    <t>SIEVERS EQUIPMENT CO.</t>
  </si>
  <si>
    <t>SKYWARD ACCOUNTING DEPT</t>
  </si>
  <si>
    <t>SLAYDEN GLASS INC</t>
  </si>
  <si>
    <t>SO ILL GEAR</t>
  </si>
  <si>
    <t>SOUTHWESTERN ELECTRIC COOPERATIVE INC</t>
  </si>
  <si>
    <t>SPORTS IMPORTS</t>
  </si>
  <si>
    <t>STANDARD REFRIGERATION</t>
  </si>
  <si>
    <t>STATE NATIONAL INSURANCE CO</t>
  </si>
  <si>
    <t>STORCK, CHAD</t>
  </si>
  <si>
    <t>TEACHERS' HEALTH INS SECURITY</t>
  </si>
  <si>
    <t>TEACHERS' RETIREMENT SYSTEM</t>
  </si>
  <si>
    <t>TEACHING STRATEGIES LLC</t>
  </si>
  <si>
    <t>TECH ELECTRONICS INC</t>
  </si>
  <si>
    <t>TECHNOLOGY RESOURCE ADVISORS, INC.</t>
  </si>
  <si>
    <t>THE CORNERSTONE INSURANCE GROUP</t>
  </si>
  <si>
    <t>THE GRAPHIC EDGE</t>
  </si>
  <si>
    <t>THE HORTON GROUP INC</t>
  </si>
  <si>
    <t>THYSSENKRUPP ELEVATOR CORP</t>
  </si>
  <si>
    <t>TURNITIN, LLC</t>
  </si>
  <si>
    <t>UMB BANK NA</t>
  </si>
  <si>
    <t>VILLAGE OF BETHALTO</t>
  </si>
  <si>
    <t>VISA</t>
  </si>
  <si>
    <t>WAL-MART COMMUNITY</t>
  </si>
  <si>
    <t>WATTS COPY SYSTEMS</t>
  </si>
  <si>
    <t>WILLIAM M BEDELL ARC</t>
  </si>
  <si>
    <t>WILLIAMS OFFICE PRODUCTS</t>
  </si>
  <si>
    <t>WINSUPPLY ALTON IL CO</t>
  </si>
  <si>
    <t>TOTAL</t>
  </si>
  <si>
    <t xml:space="preserve">     DATE  6/30/2021   SCHOOL DISTRICT #8                                                                              </t>
  </si>
  <si>
    <t>2080 MEDIA INC</t>
  </si>
  <si>
    <t>AGI REPAIR</t>
  </si>
  <si>
    <t>AIRBORNE ATHLETICS INC.</t>
  </si>
  <si>
    <t>AMPLIFIED IT</t>
  </si>
  <si>
    <t>BANDEMER MARKETING INC</t>
  </si>
  <si>
    <t>BATTERIES PLUS BULBS</t>
  </si>
  <si>
    <t>BENCORP</t>
  </si>
  <si>
    <t>BRUCKERT, GRUENKE &amp; LONG, P.C.</t>
  </si>
  <si>
    <t>CAPITAL ONE</t>
  </si>
  <si>
    <t>CEE KAY SUPPLY INC</t>
  </si>
  <si>
    <t>CHEF BOB</t>
  </si>
  <si>
    <t>CRESCENT PARTS &amp; EQUIPMENT CO INC</t>
  </si>
  <si>
    <t>CSR ASPHALT PAVING &amp; CONCRETE CONSTRUCTION</t>
  </si>
  <si>
    <t>DUTCH HOLLOW SUPPLIES</t>
  </si>
  <si>
    <t>FIRST AGENCY, A GALLAGHER COMPANY</t>
  </si>
  <si>
    <t>FLINN SCIENTIFIC INC</t>
  </si>
  <si>
    <t>GOLTERMAN &amp; SABO ARCHITECTURAL PRODUCTS</t>
  </si>
  <si>
    <t>GROUP XI HEALTH</t>
  </si>
  <si>
    <t>HIGHLAND HIGH SCHOOL</t>
  </si>
  <si>
    <t>HUELS OIL COMPANY</t>
  </si>
  <si>
    <t>IASA DUPAGE DIVISION</t>
  </si>
  <si>
    <t>ILLINOIS PRINCIPALS ASSOCIATION</t>
  </si>
  <si>
    <t>JOE'S PIZZA</t>
  </si>
  <si>
    <t>JOHN DEERE FINANCIAL</t>
  </si>
  <si>
    <t>KAJEET, INC.</t>
  </si>
  <si>
    <t>KEHRER BROTHERS CONSTRUCTION INC</t>
  </si>
  <si>
    <t>KEHRER BROTHERS WEST ROOFING INC.</t>
  </si>
  <si>
    <t>KENDALL HUNT PUBLISHING COMPANY</t>
  </si>
  <si>
    <t>KRIHA BOUCEK</t>
  </si>
  <si>
    <t>METRO SUPPLY &amp; EQUIPMENT</t>
  </si>
  <si>
    <t>MOSYLE CORPORATION</t>
  </si>
  <si>
    <t>MUSIC TRAVEL</t>
  </si>
  <si>
    <t>N2Y</t>
  </si>
  <si>
    <t>PURADIGM MID-AMERICA</t>
  </si>
  <si>
    <t>RAMAIR, INC.</t>
  </si>
  <si>
    <t>RAPTOR TECHNOLOGIES</t>
  </si>
  <si>
    <t>REALITYWORKS INC</t>
  </si>
  <si>
    <t>REED CONCRETE INC</t>
  </si>
  <si>
    <t>RIVERBEND ASPHALT MAINTENANCE</t>
  </si>
  <si>
    <t>RIVERBEND OUTDOOR SERVICES</t>
  </si>
  <si>
    <t>ROBERTS MOTORS</t>
  </si>
  <si>
    <t>SOLID IMPACT GOLF CENTER</t>
  </si>
  <si>
    <t>ST PETERS HARDWARE &amp; RENTAL</t>
  </si>
  <si>
    <t>STRATUS INFORMATION SYSTEMS</t>
  </si>
  <si>
    <t>SUPERIOR FENCE &amp; ORNAMENTAL IRON CO</t>
  </si>
  <si>
    <t>SWEETWATER MUSIC INSTRUMENTS &amp; PRO AUDIO</t>
  </si>
  <si>
    <t>THE APP-GARDEN LLC</t>
  </si>
  <si>
    <t>THE HARTFORD</t>
  </si>
  <si>
    <t>ULINE</t>
  </si>
  <si>
    <t>UMB BANK</t>
  </si>
  <si>
    <t>VARSITY SPIRIT FASHIONS &amp; SUPPLIES, LLC</t>
  </si>
  <si>
    <t>VILLAGE OF BETHALTO PARKS</t>
  </si>
  <si>
    <t>VOLKMANN, MELANIE</t>
  </si>
  <si>
    <t>WALTCO TOOLS &amp; EQUIPMENT</t>
  </si>
  <si>
    <t>WIEST, CHRISTIANN</t>
  </si>
  <si>
    <t>WORTHINGTON DIRECT INC</t>
  </si>
  <si>
    <t xml:space="preserve">     &lt; &lt; &lt; VENDOR PUBLICATION LISTING &gt; &gt; &gt;                                                                       </t>
  </si>
  <si>
    <t xml:space="preserve">VENDORS PAID $1000.00 THRU $2500.00                                                                                        </t>
  </si>
  <si>
    <t>ATIS ELEVATOR INSPECTION, LLC</t>
  </si>
  <si>
    <t>BETHALTO TROPHY &amp; AWARDS</t>
  </si>
  <si>
    <t>BUDGET SIGNS, TROPHIES AND PLAQUES</t>
  </si>
  <si>
    <t>CALL ONE</t>
  </si>
  <si>
    <t>CAROLINA BIOLOGICAL SUPPLY CO</t>
  </si>
  <si>
    <t>CHAPMAN AND CUTLER LLP</t>
  </si>
  <si>
    <t>CRUZ, DAN</t>
  </si>
  <si>
    <t>CUSTOM MECHANICAL EQUIPMENT INC</t>
  </si>
  <si>
    <t>DEALERS ELECTRICAL SUPPLY</t>
  </si>
  <si>
    <t>FH-CH SEWER FUND</t>
  </si>
  <si>
    <t>FP MAILING SOLUTIONS</t>
  </si>
  <si>
    <t>HALPIN MUSIC CO</t>
  </si>
  <si>
    <t>HENKE, KIMBERLY</t>
  </si>
  <si>
    <t>HILL, DALE</t>
  </si>
  <si>
    <t>ID WHOLESALER</t>
  </si>
  <si>
    <t>IXL LEARNING</t>
  </si>
  <si>
    <t>JARMAN, DEREK</t>
  </si>
  <si>
    <t>JEFFREY'S FLOWERS BY DESIGN</t>
  </si>
  <si>
    <t>LENNOX INDUSTRIES INC</t>
  </si>
  <si>
    <t>LINCOLN PRAIRIE BEHAVIORAL HEALTH CENTER</t>
  </si>
  <si>
    <t>MADISON COUNTY HEALTH DEPARTMENT</t>
  </si>
  <si>
    <t>MARXAM, LLC</t>
  </si>
  <si>
    <t>MEDCO</t>
  </si>
  <si>
    <t>MIDWEST TRUCKERS' ASSOCIATION</t>
  </si>
  <si>
    <t>NATIONAL RESTAURANT ASSOCIATION SOLUTIONS LLC</t>
  </si>
  <si>
    <t>NELCO</t>
  </si>
  <si>
    <t>NORTH AMERICAN ANNUITY</t>
  </si>
  <si>
    <t>PEREZ, RAY</t>
  </si>
  <si>
    <t>PLANBOOK EDU</t>
  </si>
  <si>
    <t>PLUMBERS SUPPLY</t>
  </si>
  <si>
    <t>RIVERSIDE INSIGHTS</t>
  </si>
  <si>
    <t>RONNOCO BEVERAGE SOLUTIONS</t>
  </si>
  <si>
    <t>SCHOLARBUYS</t>
  </si>
  <si>
    <t>SIEVEKING INC</t>
  </si>
  <si>
    <t>ST LOUIS COMPOSTING</t>
  </si>
  <si>
    <t>THE POWER OF THE GIRAFFE</t>
  </si>
  <si>
    <t>UNIVERSITY OF OREGON</t>
  </si>
  <si>
    <t>VIRTUAL ENTERPRISES INTERNATIONAL, INC.</t>
  </si>
  <si>
    <t>VOLT ATHLETICS, INC.</t>
  </si>
  <si>
    <t xml:space="preserve">     DATE  6/30/2021  SCHOOL DISTRICT #8                                                                              </t>
  </si>
  <si>
    <t>ALTON-GRIFFIN EMERGENCY GROUP PC</t>
  </si>
  <si>
    <t>ASSOCIATED BANKS COMMERCIAL LOANS</t>
  </si>
  <si>
    <t>BOWLING.COM</t>
  </si>
  <si>
    <t>BUHS, HARPER</t>
  </si>
  <si>
    <t>CIRCLE T STEEL</t>
  </si>
  <si>
    <t>DESPRES, SCHWARTZ &amp; GEOGHEGAN, LTD</t>
  </si>
  <si>
    <t>FRED J MILLER</t>
  </si>
  <si>
    <t>HAPPY NUMBERS, INC.</t>
  </si>
  <si>
    <t>HORNSEY, ALEX</t>
  </si>
  <si>
    <t>KING, ROB</t>
  </si>
  <si>
    <t>K-LOG INC</t>
  </si>
  <si>
    <t>LECKRONE, RACHEAL</t>
  </si>
  <si>
    <t>MATH UNITY LLC</t>
  </si>
  <si>
    <t>MCKINNEY, MICAH</t>
  </si>
  <si>
    <t>MIDWEST TURF MANAGEMENT INC.</t>
  </si>
  <si>
    <t>MORALES, RAMON</t>
  </si>
  <si>
    <t>SAMS CLUB MC/SYNCB</t>
  </si>
  <si>
    <t>SCHOLASTIC INC</t>
  </si>
  <si>
    <t>SIGN MAGIC INC</t>
  </si>
  <si>
    <t>SILKWORM INC</t>
  </si>
  <si>
    <t>ST. LOUIS ROOFING COMPANY, INC.</t>
  </si>
  <si>
    <t>STACKS, BRIAN</t>
  </si>
  <si>
    <t>STERICYCLE</t>
  </si>
  <si>
    <t>STEVE WEISS MUSIC</t>
  </si>
  <si>
    <t>TAYLOR, DANA</t>
  </si>
  <si>
    <t>TEACHING.COM</t>
  </si>
  <si>
    <t>THE BRICK HALL</t>
  </si>
  <si>
    <t>THE WEEPING WILLOW TEA ROOM</t>
  </si>
  <si>
    <t>T-MOBILE</t>
  </si>
  <si>
    <t>TWIGS</t>
  </si>
  <si>
    <t>TYLER, CHAD</t>
  </si>
  <si>
    <t>UCS</t>
  </si>
  <si>
    <t>VARITRONICS, LLC</t>
  </si>
  <si>
    <t>VEX ROBOTICS INC</t>
  </si>
  <si>
    <t>WOELFEL, JACKALYNN</t>
  </si>
  <si>
    <t xml:space="preserve">VENDORS PAID  $500.00 THRU  $999.99                                                                                        </t>
  </si>
  <si>
    <t>AIRGAS USA, LLC</t>
  </si>
  <si>
    <t>ALTON REFRIGERATION</t>
  </si>
  <si>
    <t>ASHA</t>
  </si>
  <si>
    <t>EL MEZCAL</t>
  </si>
  <si>
    <t>ENGINEERED FIRE PROTECTION INC</t>
  </si>
  <si>
    <t>MADISON COUNTY ROE</t>
  </si>
  <si>
    <t>MARCIA BRENNER ASSOCIATES</t>
  </si>
  <si>
    <t>MAUSCHBAUGH, MATT</t>
  </si>
  <si>
    <t>MITCHELL, TERRENCE</t>
  </si>
  <si>
    <t>MURBARGER, DON</t>
  </si>
  <si>
    <t>NEILSON, ANGIE</t>
  </si>
  <si>
    <t>RATHERT, CHARLES</t>
  </si>
  <si>
    <t>REGIONAL OFFICE OF EDUCATION ADMINISTRATION BLD</t>
  </si>
  <si>
    <t>RIVERBEND GROWTH ASSOCIATION</t>
  </si>
  <si>
    <t>VALIC</t>
  </si>
  <si>
    <t>ZYUNG, ERIC</t>
  </si>
  <si>
    <t xml:space="preserve">     DATE  6/30/2021    SCHOOL DISTRICT #8                                                                              </t>
  </si>
  <si>
    <t>ACCESS ELEVATOR &amp; LIFTS INC.</t>
  </si>
  <si>
    <t>APPERSON INC</t>
  </si>
  <si>
    <t>B &amp; B CUSTOM T'S &amp; GIFTS</t>
  </si>
  <si>
    <t>BAGLEY FARMS MEAT MARKET</t>
  </si>
  <si>
    <t>BELK PARK</t>
  </si>
  <si>
    <t>BLUFF CITY MINERALS  SUBSIDIARY OF FRED WEBER INC.</t>
  </si>
  <si>
    <t>BUREAU OF EDUCATION &amp; RESEARCH</t>
  </si>
  <si>
    <t>CENTRAL STATES BUS SALES</t>
  </si>
  <si>
    <t>CHANDLER, FREDERICK</t>
  </si>
  <si>
    <t>CLEAN MAT'ERS</t>
  </si>
  <si>
    <t>COLLINSVILLE HIGH SCHOOL</t>
  </si>
  <si>
    <t>DEAN, MIKE</t>
  </si>
  <si>
    <t>EDWARDS, DEREK</t>
  </si>
  <si>
    <t>EMBRACE EDUCATION</t>
  </si>
  <si>
    <t>FINAL LAP RACE MANAGEMENT INC.</t>
  </si>
  <si>
    <t>GRACENOTES LLC</t>
  </si>
  <si>
    <t>GRIFFIN, JILL</t>
  </si>
  <si>
    <t>HAMEL COOPERATIVE GRAIN CO</t>
  </si>
  <si>
    <t>HARDY, ALLYSON</t>
  </si>
  <si>
    <t>HAWKEYE SYSTEMS LLC</t>
  </si>
  <si>
    <t>HIGHER IMPACT ENTERTAINMENT</t>
  </si>
  <si>
    <t>JJ VISUAL DESIGN, LLC</t>
  </si>
  <si>
    <t>LAUX PROPERTIES LLC</t>
  </si>
  <si>
    <t>LEWIS &amp; CLARK COMMUNITY COLLEGE</t>
  </si>
  <si>
    <t>LEWIS &amp; CLARK JUNIOR HIGH</t>
  </si>
  <si>
    <t>LINDENWOOD UNIVERSITY</t>
  </si>
  <si>
    <t>MADISON COUNTY CHILD ADVOCACY CENTER</t>
  </si>
  <si>
    <t>MALLORY SPORTS, INC</t>
  </si>
  <si>
    <t>MARCO PROMOS</t>
  </si>
  <si>
    <t>MARQUETTE HIGH SCHOOL</t>
  </si>
  <si>
    <t>MARSHALL, MISSY</t>
  </si>
  <si>
    <t>MARSHALL, SYDNEY</t>
  </si>
  <si>
    <t>MASCOUTAH HIGH SCHOOL</t>
  </si>
  <si>
    <t>MATHEWS, MICHAEL ADAM</t>
  </si>
  <si>
    <t>MOBYMAX</t>
  </si>
  <si>
    <t>MU ALPHA THETA</t>
  </si>
  <si>
    <t>NEWELL, JUSTIN</t>
  </si>
  <si>
    <t>OFFICE SOURCE</t>
  </si>
  <si>
    <t>OLIN, SPENCER T</t>
  </si>
  <si>
    <t>PACATTE, RYAN</t>
  </si>
  <si>
    <t>PIONEER ATHLETICS</t>
  </si>
  <si>
    <t>PRAIRIE STREET STORAGE</t>
  </si>
  <si>
    <t>PSAT/NMSQT</t>
  </si>
  <si>
    <t>QUALITY SEAL COAT AND STRIPING</t>
  </si>
  <si>
    <t>RED PEPPER SOFTWARE</t>
  </si>
  <si>
    <t>RUETER LLLC</t>
  </si>
  <si>
    <t>SAFE SURROUNDINGS AND REFUGE</t>
  </si>
  <si>
    <t>SAUCE ON THE SIDE</t>
  </si>
  <si>
    <t>SAVVAS LEARNING COMPANY LLC</t>
  </si>
  <si>
    <t>SEVER'S MARKET</t>
  </si>
  <si>
    <t>SMARTSIGN</t>
  </si>
  <si>
    <t>ST LOUIS CARDINALS LLC</t>
  </si>
  <si>
    <t>TEEMS, DARIN</t>
  </si>
  <si>
    <t>TK ELEVATOR CORPORATION</t>
  </si>
  <si>
    <t>T-MO'S</t>
  </si>
  <si>
    <t>TRIAD HIGH SCHOOL</t>
  </si>
  <si>
    <t>UNITED STATES TREASURY</t>
  </si>
  <si>
    <t>UPPER IOWA UNIVERSITY</t>
  </si>
  <si>
    <t>WEBSTER UNIVERSITY</t>
  </si>
  <si>
    <t>WERTS WELDING &amp; TANK SERVICE INC</t>
  </si>
  <si>
    <t>WESTERN ILLINOIS</t>
  </si>
  <si>
    <t>WHITE SANITATION INC</t>
  </si>
  <si>
    <t>WILLIAMS, DEWAYNE</t>
  </si>
  <si>
    <t>WONDER WORKSHOP INC.</t>
  </si>
  <si>
    <t>WOODY'S MUNICIPAL SUPPLY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</si>
</sst>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0#\-###\-####\-##"/>
    <numFmt numFmtId="166" formatCode="[$-409]mmmm\ d\,\ yyyy;@"/>
    <numFmt numFmtId="167" formatCode="#,##0.000000_);[Red]\(#,##0.000000\)"/>
  </numFmts>
  <fonts count="48">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sz val="8"/>
      <color indexed="9"/>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sz val="9"/>
      <color indexed="81"/>
      <name val="Tahoma"/>
      <family val="2"/>
    </font>
    <font>
      <b/>
      <sz val="9"/>
      <color indexed="81"/>
      <name val="Tahoma"/>
      <family val="2"/>
    </font>
    <font>
      <b/>
      <sz val="15"/>
      <name val="Arial"/>
      <family val="2"/>
    </font>
    <font>
      <b/>
      <sz val="12"/>
      <name val="Arial"/>
      <family val="2"/>
    </font>
    <font>
      <sz val="12"/>
      <name val="Arial"/>
      <family val="2"/>
    </font>
    <font>
      <sz val="10"/>
      <color rgb="FFFF0000"/>
      <name val="Arial"/>
      <family val="2"/>
    </font>
    <font>
      <b/>
      <sz val="15"/>
      <color rgb="FFFF0000"/>
      <name val="Arial"/>
      <family val="2"/>
    </font>
    <font>
      <b/>
      <sz val="13.5"/>
      <color rgb="FFFF0000"/>
      <name val="Arial"/>
      <family val="2"/>
    </font>
    <font>
      <u/>
      <sz val="8"/>
      <color indexed="12"/>
      <name val="Arial"/>
      <family val="2"/>
    </font>
    <font>
      <b/>
      <sz val="8"/>
      <color rgb="FFFF0000"/>
      <name val="Arial"/>
      <family val="2"/>
    </font>
    <font>
      <b/>
      <sz val="9"/>
      <color rgb="FF000000"/>
      <name val="Tahoma"/>
      <family val="2"/>
    </font>
    <font>
      <sz val="9"/>
      <color rgb="FF000000"/>
      <name val="Tahoma"/>
      <family val="2"/>
    </font>
    <font>
      <sz val="10"/>
      <name val="Arial"/>
      <family val="2"/>
    </font>
    <font>
      <sz val="10"/>
      <color theme="1"/>
      <name val="Arial"/>
      <family val="2"/>
    </font>
    <font>
      <sz val="11"/>
      <color theme="1"/>
      <name val="Calibri"/>
      <family val="2"/>
      <scheme val="minor"/>
    </font>
    <font>
      <sz val="12"/>
      <color rgb="FF000000"/>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4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right/>
      <top style="double">
        <color indexed="55"/>
      </top>
      <bottom style="double">
        <color indexed="55"/>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s>
  <cellStyleXfs count="12">
    <xf numFmtId="0" fontId="0" fillId="0" borderId="0"/>
    <xf numFmtId="0" fontId="4" fillId="0" borderId="0" applyNumberFormat="0" applyFill="0" applyBorder="0" applyAlignment="0" applyProtection="0">
      <alignment vertical="top"/>
      <protection locked="0"/>
    </xf>
    <xf numFmtId="0" fontId="31" fillId="0" borderId="0"/>
    <xf numFmtId="0" fontId="1" fillId="0" borderId="0"/>
    <xf numFmtId="0" fontId="1" fillId="0" borderId="0"/>
    <xf numFmtId="0" fontId="1" fillId="0" borderId="0"/>
    <xf numFmtId="0" fontId="1" fillId="0" borderId="0"/>
    <xf numFmtId="44" fontId="44" fillId="0" borderId="0" applyFont="0" applyFill="0" applyBorder="0" applyAlignment="0" applyProtection="0"/>
    <xf numFmtId="0" fontId="13" fillId="0" borderId="0"/>
    <xf numFmtId="0" fontId="46" fillId="0" borderId="0"/>
    <xf numFmtId="44" fontId="13" fillId="0" borderId="0" applyFont="0" applyFill="0" applyBorder="0" applyAlignment="0" applyProtection="0"/>
    <xf numFmtId="44" fontId="46" fillId="0" borderId="0" applyFont="0" applyFill="0" applyBorder="0" applyAlignment="0" applyProtection="0"/>
  </cellStyleXfs>
  <cellXfs count="355">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2" fillId="0" borderId="10" xfId="0" applyFont="1" applyBorder="1" applyAlignment="1" applyProtection="1">
      <alignment vertical="center"/>
    </xf>
    <xf numFmtId="0" fontId="2" fillId="0" borderId="10"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38" fontId="25" fillId="0" borderId="0" xfId="0" applyNumberFormat="1" applyFont="1" applyAlignment="1" applyProtection="1">
      <alignment horizontal="right" vertical="center"/>
    </xf>
    <xf numFmtId="3" fontId="25" fillId="0" borderId="0" xfId="0" applyNumberFormat="1" applyFont="1" applyAlignment="1" applyProtection="1">
      <alignment horizontal="right" vertical="center"/>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3" borderId="12"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3" borderId="12" xfId="5" applyNumberFormat="1" applyFont="1" applyFill="1" applyBorder="1" applyAlignment="1" applyProtection="1">
      <alignment horizontal="right"/>
    </xf>
    <xf numFmtId="38" fontId="12" fillId="2" borderId="2" xfId="5" applyNumberFormat="1" applyFont="1" applyFill="1" applyBorder="1" applyAlignment="1" applyProtection="1">
      <alignment horizontal="right"/>
    </xf>
    <xf numFmtId="38" fontId="12" fillId="3" borderId="13"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4" xfId="5" applyNumberFormat="1" applyFont="1" applyFill="1" applyBorder="1" applyAlignment="1" applyProtection="1">
      <alignment horizontal="right"/>
    </xf>
    <xf numFmtId="38" fontId="12" fillId="3" borderId="14" xfId="5"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3" borderId="12"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3" borderId="14" xfId="0" applyNumberFormat="1" applyFont="1" applyFill="1" applyBorder="1" applyAlignment="1" applyProtection="1">
      <alignment horizontal="right" wrapText="1"/>
    </xf>
    <xf numFmtId="38" fontId="12" fillId="3" borderId="14"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5" xfId="0" applyNumberFormat="1" applyFont="1" applyFill="1" applyBorder="1" applyAlignment="1" applyProtection="1">
      <alignment wrapText="1"/>
    </xf>
    <xf numFmtId="0" fontId="26" fillId="0" borderId="0" xfId="0" applyFont="1" applyAlignment="1" applyProtection="1">
      <alignment horizontal="left" vertical="center"/>
    </xf>
    <xf numFmtId="49" fontId="11" fillId="0" borderId="10"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6" xfId="0" applyFont="1" applyFill="1" applyBorder="1" applyAlignment="1" applyProtection="1">
      <alignment horizontal="left" vertical="center" wrapText="1" indent="2"/>
    </xf>
    <xf numFmtId="0" fontId="6" fillId="3" borderId="17" xfId="0" applyFont="1" applyFill="1" applyBorder="1" applyAlignment="1" applyProtection="1">
      <alignment horizontal="left" vertical="center" wrapText="1" indent="2"/>
    </xf>
    <xf numFmtId="38" fontId="12" fillId="3" borderId="17" xfId="0" applyNumberFormat="1" applyFont="1" applyFill="1" applyBorder="1" applyAlignment="1" applyProtection="1">
      <alignment horizontal="right"/>
    </xf>
    <xf numFmtId="0" fontId="6" fillId="3" borderId="18"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indent="2"/>
    </xf>
    <xf numFmtId="38" fontId="12" fillId="3" borderId="19" xfId="0" applyNumberFormat="1" applyFont="1" applyFill="1" applyBorder="1" applyAlignment="1" applyProtection="1">
      <alignment horizontal="right"/>
    </xf>
    <xf numFmtId="0" fontId="16" fillId="3" borderId="16" xfId="0" applyFont="1" applyFill="1" applyBorder="1" applyAlignment="1" applyProtection="1">
      <alignment horizontal="left" vertical="center" indent="2"/>
    </xf>
    <xf numFmtId="0" fontId="3" fillId="3" borderId="17" xfId="0" applyFont="1" applyFill="1" applyBorder="1" applyAlignment="1" applyProtection="1">
      <alignment vertical="center"/>
    </xf>
    <xf numFmtId="38" fontId="12" fillId="3" borderId="12" xfId="0" applyNumberFormat="1" applyFont="1" applyFill="1" applyBorder="1" applyAlignment="1" applyProtection="1">
      <alignment horizontal="right"/>
    </xf>
    <xf numFmtId="0" fontId="2" fillId="3" borderId="17" xfId="3" applyFont="1" applyFill="1" applyBorder="1" applyAlignment="1">
      <alignment horizontal="center" vertical="center"/>
    </xf>
    <xf numFmtId="0" fontId="2" fillId="0" borderId="10" xfId="4" applyFont="1" applyBorder="1" applyAlignment="1">
      <alignment vertical="center"/>
    </xf>
    <xf numFmtId="0" fontId="2" fillId="0" borderId="14" xfId="4" applyFont="1" applyBorder="1" applyAlignment="1">
      <alignment horizontal="center" vertical="center"/>
    </xf>
    <xf numFmtId="0" fontId="2" fillId="3" borderId="17" xfId="4" applyFont="1" applyFill="1" applyBorder="1" applyAlignment="1">
      <alignment horizontal="center" vertical="center"/>
    </xf>
    <xf numFmtId="0" fontId="6" fillId="3" borderId="20" xfId="4" applyFont="1" applyFill="1" applyBorder="1" applyAlignment="1">
      <alignment vertical="center"/>
    </xf>
    <xf numFmtId="0" fontId="8" fillId="0" borderId="10" xfId="5" applyFont="1" applyBorder="1" applyAlignment="1">
      <alignment vertical="center" wrapText="1"/>
    </xf>
    <xf numFmtId="0" fontId="22" fillId="0" borderId="11" xfId="3" applyFont="1" applyBorder="1" applyAlignment="1">
      <alignment horizontal="center" vertical="top" wrapText="1"/>
    </xf>
    <xf numFmtId="0" fontId="2" fillId="3" borderId="17" xfId="5" applyFont="1" applyFill="1" applyBorder="1" applyAlignment="1">
      <alignment horizontal="center" vertical="center" wrapText="1"/>
    </xf>
    <xf numFmtId="0" fontId="2" fillId="3" borderId="17" xfId="0" applyFont="1" applyFill="1" applyBorder="1" applyAlignment="1">
      <alignment horizontal="left" vertical="center"/>
    </xf>
    <xf numFmtId="0" fontId="8" fillId="0" borderId="10" xfId="5" applyFont="1" applyBorder="1" applyAlignment="1">
      <alignment horizontal="left" vertical="center" wrapText="1"/>
    </xf>
    <xf numFmtId="49" fontId="2" fillId="0" borderId="10" xfId="5" applyNumberFormat="1" applyFont="1" applyBorder="1" applyAlignment="1">
      <alignment horizontal="left" vertical="top" wrapText="1"/>
    </xf>
    <xf numFmtId="0" fontId="2" fillId="0" borderId="11" xfId="6" applyFont="1" applyBorder="1" applyAlignment="1">
      <alignment horizontal="center" vertical="center"/>
    </xf>
    <xf numFmtId="0" fontId="2" fillId="3" borderId="17" xfId="5" applyFont="1" applyFill="1" applyBorder="1" applyAlignment="1">
      <alignment horizontal="center" vertical="center"/>
    </xf>
    <xf numFmtId="0" fontId="2" fillId="3" borderId="17" xfId="0" applyFont="1" applyFill="1" applyBorder="1" applyAlignment="1">
      <alignment vertical="center"/>
    </xf>
    <xf numFmtId="0" fontId="21" fillId="3" borderId="17" xfId="0" applyFont="1" applyFill="1" applyBorder="1" applyAlignment="1">
      <alignment horizontal="center" vertical="center"/>
    </xf>
    <xf numFmtId="0" fontId="6" fillId="3" borderId="20" xfId="6" applyFont="1" applyFill="1" applyBorder="1" applyAlignment="1" applyProtection="1">
      <alignment vertical="center"/>
    </xf>
    <xf numFmtId="0" fontId="2" fillId="3" borderId="17" xfId="6" applyFont="1" applyFill="1" applyBorder="1" applyAlignment="1">
      <alignment horizontal="center" vertical="center"/>
    </xf>
    <xf numFmtId="0" fontId="2" fillId="0" borderId="21" xfId="0" applyFont="1" applyBorder="1" applyAlignment="1" applyProtection="1">
      <alignment horizontal="left" vertical="center"/>
    </xf>
    <xf numFmtId="0" fontId="2" fillId="0" borderId="10" xfId="0" applyFont="1" applyBorder="1" applyAlignment="1" applyProtection="1">
      <alignment vertical="top" wrapText="1"/>
    </xf>
    <xf numFmtId="0" fontId="16" fillId="3" borderId="16" xfId="0" applyFont="1" applyFill="1" applyBorder="1" applyAlignment="1" applyProtection="1">
      <alignment horizontal="left" vertical="center" indent="1"/>
    </xf>
    <xf numFmtId="0" fontId="2" fillId="3" borderId="20"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0" borderId="11" xfId="0" applyFont="1" applyBorder="1" applyAlignment="1" applyProtection="1">
      <alignment vertical="top" wrapText="1"/>
    </xf>
    <xf numFmtId="0" fontId="16" fillId="3" borderId="16" xfId="0" applyFont="1" applyFill="1" applyBorder="1" applyAlignment="1" applyProtection="1">
      <alignment horizontal="left" vertical="center"/>
    </xf>
    <xf numFmtId="38" fontId="12" fillId="3" borderId="13" xfId="6" applyNumberFormat="1" applyFont="1" applyFill="1" applyBorder="1" applyAlignment="1" applyProtection="1">
      <alignment horizontal="right"/>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0" xfId="4" applyFont="1" applyFill="1" applyBorder="1" applyAlignment="1">
      <alignment horizontal="left" vertical="center" wrapText="1"/>
    </xf>
    <xf numFmtId="0" fontId="2" fillId="4" borderId="11"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0" xfId="5" applyFont="1" applyFill="1" applyBorder="1" applyAlignment="1">
      <alignment horizontal="left" vertical="center" wrapText="1"/>
    </xf>
    <xf numFmtId="0" fontId="2" fillId="4" borderId="14"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1"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1"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2" xfId="0" applyFont="1" applyFill="1" applyBorder="1" applyAlignment="1" applyProtection="1">
      <alignment horizontal="left" indent="1"/>
    </xf>
    <xf numFmtId="0" fontId="6" fillId="4" borderId="23" xfId="0" applyFont="1" applyFill="1" applyBorder="1" applyAlignment="1" applyProtection="1">
      <alignment horizontal="left" indent="1"/>
    </xf>
    <xf numFmtId="0" fontId="2" fillId="4" borderId="24"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26" fillId="0" borderId="0" xfId="0" applyFont="1" applyAlignment="1" applyProtection="1">
      <alignment vertical="center"/>
      <protection locked="0"/>
    </xf>
    <xf numFmtId="0" fontId="2" fillId="0" borderId="0" xfId="0" applyFont="1" applyAlignment="1" applyProtection="1">
      <alignment vertical="center"/>
      <protection locked="0"/>
    </xf>
    <xf numFmtId="0" fontId="26"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6" fillId="0" borderId="0" xfId="0" applyFont="1" applyAlignment="1" applyProtection="1">
      <alignment horizontal="left" vertical="center"/>
      <protection locked="0"/>
    </xf>
    <xf numFmtId="0" fontId="26"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5" xfId="0" applyFont="1" applyBorder="1" applyAlignment="1">
      <alignment horizontal="center" vertical="top"/>
    </xf>
    <xf numFmtId="38" fontId="5" fillId="0" borderId="26" xfId="0" applyNumberFormat="1" applyFont="1" applyBorder="1" applyAlignment="1">
      <alignment horizontal="center" vertical="top"/>
    </xf>
    <xf numFmtId="38" fontId="5" fillId="0" borderId="25" xfId="0" applyNumberFormat="1" applyFont="1" applyBorder="1" applyAlignment="1">
      <alignment horizontal="center" vertical="top"/>
    </xf>
    <xf numFmtId="38" fontId="5" fillId="0" borderId="27" xfId="0" applyNumberFormat="1" applyFont="1" applyBorder="1" applyAlignment="1">
      <alignment horizontal="center" vertical="top"/>
    </xf>
    <xf numFmtId="0" fontId="13" fillId="0" borderId="27" xfId="0" applyFont="1" applyBorder="1" applyAlignment="1">
      <alignment horizontal="left" vertical="center" wrapText="1"/>
    </xf>
    <xf numFmtId="38" fontId="13" fillId="0" borderId="28" xfId="0" applyNumberFormat="1" applyFont="1" applyBorder="1" applyAlignment="1" applyProtection="1">
      <alignment horizontal="center"/>
      <protection locked="0"/>
    </xf>
    <xf numFmtId="38" fontId="13" fillId="0" borderId="29"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13" fillId="0" borderId="29"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0" fontId="16" fillId="3" borderId="9" xfId="4" applyFont="1" applyFill="1" applyBorder="1" applyAlignment="1">
      <alignment horizontal="center" vertical="center" wrapText="1"/>
    </xf>
    <xf numFmtId="0" fontId="6" fillId="3" borderId="20" xfId="5" applyFont="1" applyFill="1" applyBorder="1" applyAlignment="1">
      <alignment horizontal="left" vertical="center" wrapText="1" indent="2"/>
    </xf>
    <xf numFmtId="0" fontId="6" fillId="3" borderId="20" xfId="5" applyFont="1" applyFill="1" applyBorder="1" applyAlignment="1">
      <alignment horizontal="left" vertical="center" indent="2"/>
    </xf>
    <xf numFmtId="0" fontId="6" fillId="3" borderId="20"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0" xfId="4" applyFont="1" applyFill="1" applyBorder="1" applyAlignment="1">
      <alignment horizontal="left" vertical="center" wrapText="1" indent="2"/>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4"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4" xfId="4" applyNumberFormat="1" applyFont="1" applyFill="1" applyBorder="1" applyAlignment="1" applyProtection="1">
      <alignment horizontal="right"/>
    </xf>
    <xf numFmtId="0" fontId="2" fillId="0" borderId="30" xfId="3" applyFont="1" applyBorder="1" applyAlignment="1">
      <alignment horizontal="center" vertical="center"/>
    </xf>
    <xf numFmtId="0" fontId="6" fillId="3" borderId="20"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11" fillId="0" borderId="0" xfId="0" applyFont="1" applyAlignment="1" applyProtection="1">
      <alignment horizontal="center"/>
      <protection locked="0"/>
    </xf>
    <xf numFmtId="0" fontId="30" fillId="0" borderId="0" xfId="0" applyFont="1" applyAlignment="1" applyProtection="1">
      <alignment horizontal="center"/>
      <protection locked="0"/>
    </xf>
    <xf numFmtId="0" fontId="30" fillId="0" borderId="0" xfId="0" applyFont="1" applyAlignment="1" applyProtection="1">
      <alignment horizontal="center" vertical="center"/>
      <protection locked="0"/>
    </xf>
    <xf numFmtId="0" fontId="6" fillId="0" borderId="10" xfId="6" applyFont="1" applyBorder="1" applyAlignment="1" applyProtection="1">
      <alignment vertical="center"/>
      <protection locked="0"/>
    </xf>
    <xf numFmtId="38" fontId="12" fillId="2" borderId="14" xfId="4" applyNumberFormat="1" applyFont="1" applyFill="1" applyBorder="1" applyAlignment="1" applyProtection="1">
      <alignment horizontal="right"/>
      <protection locked="0"/>
    </xf>
    <xf numFmtId="38" fontId="12" fillId="6" borderId="12"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4" xfId="0" applyNumberFormat="1" applyFont="1" applyFill="1" applyBorder="1" applyAlignment="1" applyProtection="1">
      <alignment horizontal="right" wrapText="1"/>
    </xf>
    <xf numFmtId="38" fontId="12" fillId="3" borderId="13" xfId="0" applyNumberFormat="1" applyFont="1" applyFill="1" applyBorder="1" applyAlignment="1" applyProtection="1">
      <alignment vertical="center" wrapText="1"/>
    </xf>
    <xf numFmtId="38" fontId="12" fillId="7" borderId="13"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1"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16" fillId="0" borderId="34" xfId="0" applyFont="1" applyBorder="1" applyAlignment="1" applyProtection="1">
      <alignment horizontal="left" vertical="center"/>
    </xf>
    <xf numFmtId="0" fontId="28" fillId="0" borderId="0" xfId="0" applyFont="1" applyAlignment="1">
      <alignment horizontal="left" wrapText="1" indent="1"/>
    </xf>
    <xf numFmtId="0" fontId="17" fillId="0" borderId="33" xfId="0" applyFont="1" applyFill="1" applyBorder="1" applyAlignment="1" applyProtection="1">
      <alignment horizontal="center" vertical="center" wrapText="1"/>
      <protection locked="0"/>
    </xf>
    <xf numFmtId="167" fontId="12" fillId="0" borderId="1" xfId="0" applyNumberFormat="1" applyFont="1" applyBorder="1" applyAlignment="1" applyProtection="1">
      <alignment horizontal="right"/>
      <protection locked="0"/>
    </xf>
    <xf numFmtId="0" fontId="2" fillId="0" borderId="0" xfId="0" applyFont="1" applyAlignment="1" applyProtection="1">
      <alignment horizontal="center" vertical="center"/>
    </xf>
    <xf numFmtId="0" fontId="13" fillId="0" borderId="0" xfId="0" applyFont="1" applyBorder="1"/>
    <xf numFmtId="0" fontId="37" fillId="0" borderId="27" xfId="0" applyFont="1" applyBorder="1" applyAlignment="1">
      <alignment horizontal="left" vertical="center" wrapText="1"/>
    </xf>
    <xf numFmtId="0" fontId="38" fillId="0" borderId="41" xfId="0" applyFont="1" applyBorder="1" applyAlignment="1">
      <alignment horizontal="center"/>
    </xf>
    <xf numFmtId="0" fontId="40" fillId="0" borderId="0" xfId="1" applyFont="1" applyBorder="1" applyAlignment="1" applyProtection="1">
      <alignment horizontal="center" vertical="center"/>
    </xf>
    <xf numFmtId="0" fontId="2" fillId="0" borderId="0" xfId="3" applyFont="1" applyBorder="1" applyProtection="1"/>
    <xf numFmtId="38" fontId="12" fillId="0" borderId="1" xfId="4" applyNumberFormat="1" applyFont="1" applyBorder="1" applyAlignment="1" applyProtection="1">
      <alignment horizontal="right"/>
      <protection locked="0"/>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0"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6" fontId="11" fillId="0" borderId="0" xfId="0" applyNumberFormat="1" applyFont="1" applyAlignment="1" applyProtection="1">
      <alignment horizontal="center" vertical="center"/>
      <protection locked="0"/>
    </xf>
    <xf numFmtId="166" fontId="17" fillId="0" borderId="0" xfId="0" applyNumberFormat="1" applyFon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26" fillId="0" borderId="0" xfId="0" applyFont="1" applyAlignment="1" applyProtection="1">
      <alignment horizontal="center" vertical="center" wrapText="1"/>
      <protection locked="0"/>
    </xf>
    <xf numFmtId="0" fontId="41" fillId="0" borderId="0" xfId="0" applyFont="1" applyBorder="1" applyAlignment="1">
      <alignment horizontal="center" vertical="center" wrapText="1"/>
    </xf>
    <xf numFmtId="0" fontId="11" fillId="0" borderId="10"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0" xfId="6" applyFont="1" applyFill="1" applyBorder="1" applyAlignment="1">
      <alignment vertical="center" wrapText="1"/>
    </xf>
    <xf numFmtId="0" fontId="2" fillId="3" borderId="17" xfId="0" applyFont="1" applyFill="1" applyBorder="1" applyAlignment="1">
      <alignment vertical="center" wrapText="1"/>
    </xf>
    <xf numFmtId="0" fontId="29"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18" xfId="0" applyFont="1" applyFill="1" applyBorder="1" applyAlignment="1" applyProtection="1">
      <alignment horizontal="left" vertical="center" wrapText="1" indent="1"/>
    </xf>
    <xf numFmtId="0" fontId="0" fillId="3" borderId="32" xfId="0" applyFill="1" applyBorder="1" applyAlignment="1">
      <alignment horizontal="left" wrapText="1" indent="1"/>
    </xf>
    <xf numFmtId="0" fontId="0" fillId="3" borderId="19" xfId="0" applyFill="1" applyBorder="1" applyAlignment="1">
      <alignment horizontal="left" wrapText="1" indent="1"/>
    </xf>
    <xf numFmtId="0" fontId="11" fillId="0" borderId="10" xfId="0" applyFont="1" applyBorder="1" applyAlignment="1" applyProtection="1">
      <alignment horizontal="center" wrapText="1"/>
      <protection locked="0"/>
    </xf>
    <xf numFmtId="49" fontId="11" fillId="0" borderId="10"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0"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28" fillId="0" borderId="0" xfId="0" applyFont="1" applyAlignment="1">
      <alignment horizontal="left" vertical="center" wrapText="1" indent="1"/>
    </xf>
    <xf numFmtId="0" fontId="13" fillId="0" borderId="0" xfId="0" applyFont="1" applyAlignment="1">
      <alignment horizontal="left" vertical="center" wrapText="1" indent="1"/>
    </xf>
    <xf numFmtId="0" fontId="27" fillId="0" borderId="0" xfId="0" applyFont="1" applyAlignment="1">
      <alignment horizontal="left" vertical="center" wrapText="1" indent="1"/>
    </xf>
    <xf numFmtId="0" fontId="34" fillId="0" borderId="0" xfId="0" applyFont="1" applyAlignment="1">
      <alignment horizontal="right" vertical="center" wrapText="1"/>
    </xf>
    <xf numFmtId="0" fontId="17" fillId="0" borderId="0" xfId="0" applyFont="1" applyBorder="1" applyAlignment="1">
      <alignment horizontal="right" vertical="center" wrapText="1"/>
    </xf>
    <xf numFmtId="0" fontId="39" fillId="0" borderId="0" xfId="0" applyFont="1" applyAlignment="1">
      <alignment horizontal="left" vertical="center" wrapText="1"/>
    </xf>
    <xf numFmtId="0" fontId="39" fillId="0" borderId="42" xfId="0" applyFont="1" applyBorder="1" applyAlignment="1">
      <alignment horizontal="left" vertical="center" wrapText="1"/>
    </xf>
    <xf numFmtId="0" fontId="39" fillId="0" borderId="0" xfId="0" applyFont="1" applyAlignment="1" applyProtection="1">
      <alignment horizontal="left" vertical="center" wrapText="1"/>
      <protection locked="0"/>
    </xf>
    <xf numFmtId="0" fontId="13" fillId="0" borderId="0" xfId="8" applyAlignment="1">
      <alignment horizontal="center" wrapText="1"/>
    </xf>
    <xf numFmtId="0" fontId="46" fillId="0" borderId="0" xfId="9"/>
    <xf numFmtId="0" fontId="13" fillId="0" borderId="43" xfId="8" applyBorder="1"/>
    <xf numFmtId="0" fontId="13" fillId="0" borderId="0" xfId="8"/>
    <xf numFmtId="0" fontId="45" fillId="0" borderId="0" xfId="9" applyFont="1"/>
    <xf numFmtId="0" fontId="47" fillId="0" borderId="0" xfId="0" applyFont="1"/>
    <xf numFmtId="0" fontId="13" fillId="0" borderId="43" xfId="8" applyBorder="1" applyAlignment="1">
      <alignment horizontal="center" wrapText="1"/>
    </xf>
    <xf numFmtId="0" fontId="13" fillId="0" borderId="43" xfId="8" applyBorder="1"/>
    <xf numFmtId="44" fontId="0" fillId="0" borderId="0" xfId="10" applyFont="1"/>
    <xf numFmtId="44" fontId="0" fillId="0" borderId="0" xfId="11" applyFont="1"/>
    <xf numFmtId="44" fontId="46" fillId="0" borderId="0" xfId="7" applyFont="1"/>
    <xf numFmtId="0" fontId="13" fillId="0" borderId="0" xfId="0" applyFont="1" applyAlignment="1">
      <alignment horizontal="left" vertical="center"/>
    </xf>
    <xf numFmtId="44" fontId="13" fillId="0" borderId="0" xfId="7" applyFont="1" applyAlignment="1">
      <alignment horizontal="right" vertical="center"/>
    </xf>
    <xf numFmtId="0" fontId="13" fillId="0" borderId="0" xfId="9" applyFont="1" applyAlignment="1">
      <alignment horizontal="center" wrapText="1"/>
    </xf>
    <xf numFmtId="0" fontId="46" fillId="0" borderId="0" xfId="9" applyAlignment="1">
      <alignment horizontal="center" wrapText="1"/>
    </xf>
    <xf numFmtId="0" fontId="13" fillId="0" borderId="43" xfId="9" applyFont="1" applyBorder="1" applyAlignment="1">
      <alignment horizontal="center" wrapText="1"/>
    </xf>
    <xf numFmtId="0" fontId="46" fillId="0" borderId="43" xfId="9" applyBorder="1" applyAlignment="1">
      <alignment horizontal="center" wrapText="1"/>
    </xf>
  </cellXfs>
  <cellStyles count="12">
    <cellStyle name="Currency" xfId="7" builtinId="4"/>
    <cellStyle name="Currency 2" xfId="10" xr:uid="{85626091-9EB4-DD43-AA83-A795E2EE1E9C}"/>
    <cellStyle name="Currency 2 2" xfId="11" xr:uid="{94F8E55D-D3A3-3048-88C4-90B5DEEF2844}"/>
    <cellStyle name="Hyperlink" xfId="1" builtinId="8"/>
    <cellStyle name="Normal" xfId="0" builtinId="0"/>
    <cellStyle name="Normal 2" xfId="2" xr:uid="{00000000-0005-0000-0000-000002000000}"/>
    <cellStyle name="Normal 3" xfId="9" xr:uid="{CFBF1173-68A9-7443-9384-F83F11200140}"/>
    <cellStyle name="Normal 3 2" xfId="8" xr:uid="{6402B98F-9EE2-2D4F-9B56-677191F3AB68}"/>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2120900</xdr:colOff>
          <xdr:row>6</xdr:row>
          <xdr:rowOff>114300</xdr:rowOff>
        </xdr:from>
        <xdr:to>
          <xdr:col>0</xdr:col>
          <xdr:colOff>3378200</xdr:colOff>
          <xdr:row>6</xdr:row>
          <xdr:rowOff>1054100</xdr:rowOff>
        </xdr:to>
        <xdr:sp macro="" textlink="">
          <xdr:nvSpPr>
            <xdr:cNvPr id="16393" name="Object 9" hidden="1">
              <a:extLst>
                <a:ext uri="{63B3BB69-23CF-44E3-9099-C40C66FF867C}">
                  <a14:compatExt spid="_x0000_s16393"/>
                </a:ext>
                <a:ext uri="{FF2B5EF4-FFF2-40B4-BE49-F238E27FC236}">
                  <a16:creationId xmlns:a16="http://schemas.microsoft.com/office/drawing/2014/main" id="{00000000-0008-0000-0800-000009400000}"/>
                </a:ext>
              </a:extLst>
            </xdr:cNvPr>
            <xdr:cNvSpPr/>
          </xdr:nvSpPr>
          <xdr:spPr bwMode="auto">
            <a:xfrm>
              <a:off x="0" y="0"/>
              <a:ext cx="0" cy="0"/>
            </a:xfrm>
            <a:prstGeom prst="rect">
              <a:avLst/>
            </a:prstGeom>
            <a:solidFill>
              <a:srgbClr val="FFFFFF"/>
            </a:solidFill>
            <a:ln w="9525">
              <a:solidFill>
                <a:srgbClr val="808080" mc:Ignorable="a14" a14:legacySpreadsheetColorIndex="23"/>
              </a:solidFill>
              <a:prstDash val="dash"/>
              <a:miter lim="800000"/>
              <a:headEnd/>
              <a:tailEnd/>
            </a:ln>
          </xdr:spPr>
        </xdr:sp>
        <xdr:clientData/>
      </xdr:twoCellAnchor>
    </mc:Choice>
    <mc:Fallback/>
  </mc:AlternateContent>
  <xdr:twoCellAnchor>
    <xdr:from>
      <xdr:col>1</xdr:col>
      <xdr:colOff>1822450</xdr:colOff>
      <xdr:row>8</xdr:row>
      <xdr:rowOff>76200</xdr:rowOff>
    </xdr:from>
    <xdr:to>
      <xdr:col>1</xdr:col>
      <xdr:colOff>2120900</xdr:colOff>
      <xdr:row>8</xdr:row>
      <xdr:rowOff>488950</xdr:rowOff>
    </xdr:to>
    <xdr:sp macro="" textlink="">
      <xdr:nvSpPr>
        <xdr:cNvPr id="2" name="Arrow: Right 1">
          <a:extLst>
            <a:ext uri="{FF2B5EF4-FFF2-40B4-BE49-F238E27FC236}">
              <a16:creationId xmlns:a16="http://schemas.microsoft.com/office/drawing/2014/main" id="{00000000-0008-0000-0800-000002000000}"/>
            </a:ext>
          </a:extLst>
        </xdr:cNvPr>
        <xdr:cNvSpPr/>
      </xdr:nvSpPr>
      <xdr:spPr>
        <a:xfrm>
          <a:off x="7727950" y="2901950"/>
          <a:ext cx="298450" cy="41275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sbe.net/Documents/ASA-Instructions.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abSelected="1" topLeftCell="A7" zoomScale="125" zoomScaleNormal="125" workbookViewId="0">
      <selection activeCell="H28" sqref="H28"/>
    </sheetView>
  </sheetViews>
  <sheetFormatPr baseColWidth="10" defaultColWidth="9.1640625" defaultRowHeight="11"/>
  <cols>
    <col min="1" max="1" width="1.83203125" style="5" customWidth="1"/>
    <col min="2" max="2" width="32" style="5" customWidth="1"/>
    <col min="3" max="3" width="16.5" style="5" customWidth="1"/>
    <col min="4" max="4" width="19.6640625" style="5" customWidth="1"/>
    <col min="5" max="5" width="2.83203125" style="5" customWidth="1"/>
    <col min="6" max="6" width="18.83203125" style="5" customWidth="1"/>
    <col min="7" max="7" width="28.5" style="5" customWidth="1"/>
    <col min="8" max="8" width="19.6640625" style="5" customWidth="1"/>
    <col min="9" max="9" width="2.1640625" style="5" customWidth="1"/>
    <col min="10" max="10" width="5.5" style="5" customWidth="1"/>
    <col min="11" max="11" width="9.1640625" style="5"/>
    <col min="12" max="12" width="6.6640625" style="5" customWidth="1"/>
    <col min="13" max="16384" width="9.1640625" style="5"/>
  </cols>
  <sheetData>
    <row r="1" spans="1:12" ht="12.75" customHeight="1">
      <c r="A1" s="201" t="s">
        <v>179</v>
      </c>
      <c r="B1" s="202"/>
      <c r="C1" s="202"/>
      <c r="G1" s="308" t="s">
        <v>180</v>
      </c>
      <c r="H1" s="308"/>
    </row>
    <row r="2" spans="1:12" ht="13">
      <c r="A2" s="201" t="s">
        <v>89</v>
      </c>
      <c r="B2" s="203"/>
      <c r="C2" s="204"/>
      <c r="D2" s="303" t="s">
        <v>156</v>
      </c>
      <c r="E2" s="303"/>
      <c r="F2" s="303"/>
      <c r="G2" s="308"/>
      <c r="H2" s="308"/>
      <c r="I2" s="17"/>
      <c r="J2" s="17"/>
      <c r="K2" s="17"/>
      <c r="L2" s="17"/>
    </row>
    <row r="3" spans="1:12" ht="17.25" customHeight="1">
      <c r="A3" s="205" t="s">
        <v>88</v>
      </c>
      <c r="B3" s="205"/>
      <c r="C3" s="244"/>
      <c r="D3" s="304" t="s">
        <v>157</v>
      </c>
      <c r="E3" s="304"/>
      <c r="F3" s="304"/>
      <c r="G3" s="308"/>
      <c r="H3" s="308"/>
      <c r="I3" s="17"/>
      <c r="J3" s="17"/>
      <c r="K3" s="17"/>
      <c r="L3" s="17"/>
    </row>
    <row r="4" spans="1:12" ht="10.5" customHeight="1">
      <c r="D4" s="304" t="s">
        <v>158</v>
      </c>
      <c r="E4" s="304"/>
      <c r="F4" s="304"/>
      <c r="G4" s="308"/>
      <c r="H4" s="308"/>
      <c r="K4" s="200"/>
      <c r="L4" s="200"/>
    </row>
    <row r="5" spans="1:12" ht="14">
      <c r="A5" s="285" t="s">
        <v>146</v>
      </c>
      <c r="B5" s="286"/>
      <c r="C5" s="286"/>
      <c r="D5" s="286"/>
      <c r="E5" s="286"/>
      <c r="F5" s="286"/>
      <c r="G5" s="286"/>
      <c r="H5" s="286"/>
      <c r="I5" s="286"/>
      <c r="J5" s="286"/>
      <c r="K5" s="200"/>
      <c r="L5" s="200"/>
    </row>
    <row r="6" spans="1:12" ht="14">
      <c r="A6" s="246"/>
      <c r="B6" s="247"/>
      <c r="D6" s="289">
        <v>44377</v>
      </c>
      <c r="E6" s="290"/>
      <c r="F6" s="290"/>
      <c r="G6" s="248"/>
      <c r="H6" s="247"/>
      <c r="I6" s="247"/>
      <c r="J6" s="247"/>
      <c r="K6" s="200"/>
      <c r="L6" s="200"/>
    </row>
    <row r="7" spans="1:12" ht="13.5" customHeight="1">
      <c r="A7" s="287" t="s">
        <v>91</v>
      </c>
      <c r="B7" s="288"/>
      <c r="C7" s="288"/>
      <c r="D7" s="288"/>
      <c r="E7" s="288"/>
      <c r="F7" s="288"/>
      <c r="G7" s="288"/>
      <c r="H7" s="288"/>
      <c r="I7" s="288"/>
      <c r="J7" s="288"/>
      <c r="K7" s="17"/>
      <c r="L7" s="17"/>
    </row>
    <row r="8" spans="1:12" ht="6.75" customHeight="1">
      <c r="B8" s="17"/>
      <c r="C8" s="17"/>
      <c r="D8" s="17"/>
      <c r="E8" s="17"/>
      <c r="F8" s="17"/>
      <c r="G8" s="17"/>
      <c r="H8" s="17"/>
      <c r="I8" s="17"/>
      <c r="J8" s="17"/>
      <c r="K8" s="17"/>
      <c r="L8" s="17"/>
    </row>
    <row r="9" spans="1:12" ht="12">
      <c r="B9" s="70" t="s">
        <v>139</v>
      </c>
      <c r="C9" s="310" t="s">
        <v>195</v>
      </c>
      <c r="D9" s="310"/>
      <c r="E9" s="310"/>
      <c r="F9" s="310"/>
      <c r="G9" s="280" t="s">
        <v>183</v>
      </c>
      <c r="H9" s="268" t="s">
        <v>155</v>
      </c>
      <c r="I9" s="17"/>
      <c r="J9" s="17"/>
      <c r="K9" s="17"/>
      <c r="L9" s="17"/>
    </row>
    <row r="10" spans="1:12" ht="13">
      <c r="B10" s="70" t="s">
        <v>79</v>
      </c>
      <c r="C10" s="306" t="s">
        <v>196</v>
      </c>
      <c r="D10" s="306"/>
      <c r="E10" s="306"/>
      <c r="F10" s="307"/>
      <c r="G10" s="71"/>
      <c r="H10" s="259" t="s">
        <v>152</v>
      </c>
      <c r="I10" s="264"/>
      <c r="J10" s="260"/>
      <c r="K10" s="263"/>
      <c r="L10" s="17"/>
    </row>
    <row r="11" spans="1:12" ht="13">
      <c r="B11" s="70" t="s">
        <v>80</v>
      </c>
      <c r="C11" s="291" t="s">
        <v>197</v>
      </c>
      <c r="D11" s="292"/>
      <c r="E11" s="292"/>
      <c r="F11" s="292"/>
      <c r="G11" s="255"/>
      <c r="H11" s="259" t="s">
        <v>153</v>
      </c>
      <c r="I11" s="264"/>
      <c r="J11" s="17"/>
      <c r="K11" s="17"/>
      <c r="L11" s="17"/>
    </row>
    <row r="12" spans="1:12" ht="13">
      <c r="B12" s="70" t="s">
        <v>81</v>
      </c>
      <c r="C12" s="291" t="s">
        <v>198</v>
      </c>
      <c r="D12" s="291"/>
      <c r="E12" s="291"/>
      <c r="F12" s="292"/>
      <c r="G12" s="254"/>
      <c r="H12" s="259" t="s">
        <v>154</v>
      </c>
      <c r="I12" s="264" t="s">
        <v>200</v>
      </c>
    </row>
    <row r="13" spans="1:12" ht="13">
      <c r="A13" s="1"/>
      <c r="B13" s="70" t="s">
        <v>159</v>
      </c>
      <c r="C13" s="291" t="s">
        <v>199</v>
      </c>
      <c r="D13" s="291"/>
      <c r="E13" s="291"/>
      <c r="F13" s="292"/>
      <c r="G13" s="1"/>
      <c r="H13" s="276" t="s">
        <v>181</v>
      </c>
      <c r="I13" s="264"/>
    </row>
    <row r="14" spans="1:12" ht="4.5" customHeight="1" thickBot="1">
      <c r="A14" s="1"/>
      <c r="B14" s="6"/>
    </row>
    <row r="15" spans="1:12" ht="13" thickBot="1">
      <c r="A15" s="1"/>
      <c r="B15" s="59"/>
      <c r="C15" s="51"/>
      <c r="F15" s="272" t="s">
        <v>85</v>
      </c>
      <c r="H15" s="4"/>
      <c r="I15" s="4"/>
    </row>
    <row r="16" spans="1:12" ht="15.75" customHeight="1" thickBot="1">
      <c r="A16" s="309" t="s">
        <v>184</v>
      </c>
      <c r="B16" s="309"/>
      <c r="C16" s="309"/>
      <c r="D16" s="271" t="s">
        <v>164</v>
      </c>
      <c r="E16" s="274" t="s">
        <v>200</v>
      </c>
      <c r="F16" s="297" t="s">
        <v>83</v>
      </c>
      <c r="G16" s="298"/>
      <c r="H16" s="299"/>
      <c r="I16" s="63"/>
      <c r="J16" s="63"/>
      <c r="K16" s="58"/>
    </row>
    <row r="17" spans="1:12" ht="23.25" customHeight="1" thickBot="1">
      <c r="A17" s="309"/>
      <c r="B17" s="309"/>
      <c r="C17" s="309"/>
      <c r="D17" s="270"/>
      <c r="E17" s="7"/>
      <c r="F17" s="300"/>
      <c r="G17" s="301"/>
      <c r="H17" s="302"/>
      <c r="I17" s="8"/>
    </row>
    <row r="18" spans="1:12" ht="3.75" customHeight="1">
      <c r="A18" s="1"/>
      <c r="B18" s="73"/>
      <c r="C18" s="73"/>
      <c r="D18" s="74"/>
      <c r="E18" s="7"/>
      <c r="F18" s="7"/>
      <c r="G18" s="7"/>
      <c r="H18" s="8"/>
      <c r="I18" s="8"/>
    </row>
    <row r="19" spans="1:12" ht="13">
      <c r="B19" s="190" t="s">
        <v>72</v>
      </c>
      <c r="C19" s="191"/>
      <c r="D19" s="192" t="s">
        <v>78</v>
      </c>
      <c r="E19" s="9"/>
      <c r="F19" s="295" t="s">
        <v>50</v>
      </c>
      <c r="G19" s="296"/>
      <c r="H19" s="116">
        <v>23</v>
      </c>
      <c r="I19" s="15"/>
    </row>
    <row r="20" spans="1:12" ht="12">
      <c r="B20" s="56" t="s">
        <v>110</v>
      </c>
      <c r="C20" s="57"/>
      <c r="D20" s="116"/>
      <c r="E20" s="10"/>
      <c r="F20" s="68" t="s">
        <v>51</v>
      </c>
      <c r="G20" s="69"/>
      <c r="H20" s="116">
        <v>5</v>
      </c>
      <c r="I20" s="19"/>
    </row>
    <row r="21" spans="1:12" ht="13">
      <c r="B21" s="56" t="s">
        <v>68</v>
      </c>
      <c r="C21" s="52"/>
      <c r="D21" s="117">
        <f>309151*1.03</f>
        <v>318425.53000000003</v>
      </c>
      <c r="E21" s="8"/>
      <c r="F21" s="295" t="s">
        <v>142</v>
      </c>
      <c r="G21" s="296"/>
      <c r="H21" s="118">
        <v>2086</v>
      </c>
      <c r="I21" s="20"/>
    </row>
    <row r="22" spans="1:12" ht="13.5" customHeight="1">
      <c r="B22" s="293" t="s">
        <v>111</v>
      </c>
      <c r="C22" s="294"/>
      <c r="D22" s="116">
        <f>44158823*1.03</f>
        <v>45483587.689999998</v>
      </c>
      <c r="E22" s="16"/>
      <c r="F22" s="196" t="s">
        <v>49</v>
      </c>
      <c r="G22" s="197"/>
      <c r="H22" s="198"/>
      <c r="I22" s="20"/>
    </row>
    <row r="23" spans="1:12" ht="13">
      <c r="B23" s="293" t="s">
        <v>112</v>
      </c>
      <c r="C23" s="294"/>
      <c r="D23" s="116">
        <f>259516+1.03</f>
        <v>259517.03</v>
      </c>
      <c r="F23" s="11" t="s">
        <v>52</v>
      </c>
      <c r="G23" s="62"/>
      <c r="H23" s="116">
        <v>191</v>
      </c>
      <c r="I23" s="1"/>
      <c r="L23" s="21"/>
    </row>
    <row r="24" spans="1:12" ht="12">
      <c r="B24" s="56" t="s">
        <v>113</v>
      </c>
      <c r="C24" s="57"/>
      <c r="D24" s="116">
        <f>11965396*1.03</f>
        <v>12324357.880000001</v>
      </c>
      <c r="E24" s="1"/>
      <c r="F24" s="12" t="s">
        <v>53</v>
      </c>
      <c r="G24" s="66"/>
      <c r="H24" s="116">
        <v>57</v>
      </c>
      <c r="I24" s="1"/>
      <c r="L24" s="21"/>
    </row>
    <row r="25" spans="1:12" ht="12">
      <c r="B25" s="56" t="s">
        <v>71</v>
      </c>
      <c r="C25" s="57"/>
      <c r="D25" s="116"/>
      <c r="E25" s="1"/>
      <c r="F25" s="196" t="s">
        <v>48</v>
      </c>
      <c r="G25" s="197"/>
      <c r="H25" s="198"/>
      <c r="I25" s="1"/>
      <c r="L25" s="21"/>
    </row>
    <row r="26" spans="1:12" ht="13" thickBot="1">
      <c r="B26" s="136" t="s">
        <v>92</v>
      </c>
      <c r="C26" s="137"/>
      <c r="D26" s="138">
        <f>SUM(D20:D25)</f>
        <v>58385888.130000003</v>
      </c>
      <c r="E26" s="13"/>
      <c r="F26" s="11" t="s">
        <v>52</v>
      </c>
      <c r="G26" s="62"/>
      <c r="H26" s="116">
        <v>148</v>
      </c>
    </row>
    <row r="27" spans="1:12" ht="14" customHeight="1" thickTop="1" thickBot="1">
      <c r="F27" s="12" t="s">
        <v>53</v>
      </c>
      <c r="G27" s="66"/>
      <c r="H27" s="116">
        <v>56</v>
      </c>
      <c r="I27" s="1"/>
      <c r="J27" s="16"/>
      <c r="K27" s="100"/>
    </row>
    <row r="28" spans="1:12" ht="13.5" customHeight="1" thickTop="1">
      <c r="B28" s="193" t="s">
        <v>84</v>
      </c>
      <c r="C28" s="194"/>
      <c r="D28" s="195"/>
      <c r="E28" s="13"/>
      <c r="F28" s="196" t="s">
        <v>87</v>
      </c>
      <c r="G28" s="197"/>
      <c r="H28" s="199"/>
      <c r="I28" s="1"/>
      <c r="J28" s="64"/>
      <c r="K28" s="18"/>
    </row>
    <row r="29" spans="1:12" ht="12">
      <c r="B29" s="11" t="s">
        <v>54</v>
      </c>
      <c r="C29" s="62"/>
      <c r="D29" s="119">
        <v>58</v>
      </c>
      <c r="F29" s="11" t="s">
        <v>2</v>
      </c>
      <c r="G29" s="62"/>
      <c r="H29" s="275">
        <v>1.84</v>
      </c>
      <c r="I29" s="3"/>
      <c r="J29" s="75"/>
      <c r="K29" s="18"/>
    </row>
    <row r="30" spans="1:12" ht="14" customHeight="1">
      <c r="B30" s="11" t="s">
        <v>55</v>
      </c>
      <c r="C30" s="62"/>
      <c r="D30" s="119">
        <v>151</v>
      </c>
      <c r="F30" s="2" t="s">
        <v>40</v>
      </c>
      <c r="G30" s="2"/>
      <c r="H30" s="275">
        <v>0.5</v>
      </c>
      <c r="I30" s="3"/>
      <c r="J30" s="1"/>
      <c r="K30" s="18"/>
    </row>
    <row r="31" spans="1:12" ht="12">
      <c r="B31" s="11" t="s">
        <v>56</v>
      </c>
      <c r="C31" s="62"/>
      <c r="D31" s="119">
        <v>144</v>
      </c>
      <c r="F31" s="65" t="s">
        <v>143</v>
      </c>
      <c r="G31" s="67"/>
      <c r="H31" s="275">
        <f>0.1076+0.0802+0.1378+0.4976</f>
        <v>0.82319999999999993</v>
      </c>
      <c r="I31" s="1"/>
      <c r="J31" s="1"/>
      <c r="K31" s="77"/>
    </row>
    <row r="32" spans="1:12" ht="12">
      <c r="B32" s="11" t="s">
        <v>57</v>
      </c>
      <c r="C32" s="62"/>
      <c r="D32" s="119">
        <v>164</v>
      </c>
      <c r="F32" s="11" t="s">
        <v>3</v>
      </c>
      <c r="G32" s="62"/>
      <c r="H32" s="275">
        <v>0.2</v>
      </c>
      <c r="I32" s="22"/>
      <c r="J32" s="1"/>
      <c r="K32" s="76"/>
    </row>
    <row r="33" spans="2:12" ht="12">
      <c r="B33" s="11" t="s">
        <v>58</v>
      </c>
      <c r="C33" s="62"/>
      <c r="D33" s="119">
        <v>171</v>
      </c>
      <c r="F33" s="11" t="s">
        <v>42</v>
      </c>
      <c r="G33" s="62"/>
      <c r="H33" s="275">
        <v>0.64529999999999998</v>
      </c>
      <c r="I33" s="3"/>
      <c r="J33" s="1"/>
      <c r="K33" s="76"/>
    </row>
    <row r="34" spans="2:12" ht="12">
      <c r="B34" s="11" t="s">
        <v>59</v>
      </c>
      <c r="C34" s="62"/>
      <c r="D34" s="119">
        <v>177</v>
      </c>
      <c r="F34" s="11" t="s">
        <v>43</v>
      </c>
      <c r="G34" s="62"/>
      <c r="H34" s="275">
        <v>0.1694</v>
      </c>
      <c r="I34" s="3"/>
      <c r="J34" s="1"/>
      <c r="K34" s="76"/>
    </row>
    <row r="35" spans="2:12" ht="14" customHeight="1">
      <c r="B35" s="11" t="s">
        <v>60</v>
      </c>
      <c r="C35" s="62"/>
      <c r="D35" s="119">
        <v>161</v>
      </c>
      <c r="F35" s="11" t="s">
        <v>41</v>
      </c>
      <c r="G35" s="62"/>
      <c r="H35" s="275">
        <v>0.05</v>
      </c>
      <c r="I35" s="3"/>
      <c r="J35" s="1"/>
      <c r="K35" s="1"/>
    </row>
    <row r="36" spans="2:12" ht="12">
      <c r="B36" s="11" t="s">
        <v>61</v>
      </c>
      <c r="C36" s="62"/>
      <c r="D36" s="119">
        <v>184</v>
      </c>
      <c r="F36" s="2" t="s">
        <v>44</v>
      </c>
      <c r="G36" s="2"/>
      <c r="H36" s="275">
        <v>0.05</v>
      </c>
      <c r="I36" s="22"/>
      <c r="J36" s="64"/>
    </row>
    <row r="37" spans="2:12" ht="12">
      <c r="B37" s="11" t="s">
        <v>62</v>
      </c>
      <c r="C37" s="62"/>
      <c r="D37" s="119">
        <v>207</v>
      </c>
      <c r="F37" s="65" t="s">
        <v>4</v>
      </c>
      <c r="G37" s="67"/>
      <c r="H37" s="275">
        <v>0.70479999999999998</v>
      </c>
      <c r="I37" s="3"/>
      <c r="J37" s="75"/>
      <c r="K37" s="23"/>
    </row>
    <row r="38" spans="2:12" ht="12">
      <c r="B38" s="11" t="s">
        <v>63</v>
      </c>
      <c r="C38" s="62"/>
      <c r="D38" s="119">
        <v>168</v>
      </c>
      <c r="F38" s="11" t="s">
        <v>140</v>
      </c>
      <c r="G38" s="62"/>
      <c r="H38" s="275"/>
      <c r="I38" s="3"/>
      <c r="J38" s="1"/>
      <c r="K38" s="18"/>
    </row>
    <row r="39" spans="2:12" ht="12">
      <c r="B39" s="11" t="s">
        <v>193</v>
      </c>
      <c r="C39" s="62"/>
      <c r="D39" s="119">
        <v>3</v>
      </c>
      <c r="F39" s="11" t="s">
        <v>45</v>
      </c>
      <c r="G39" s="62"/>
      <c r="H39" s="275">
        <v>0.04</v>
      </c>
      <c r="I39" s="1"/>
      <c r="J39" s="1"/>
      <c r="K39" s="18"/>
    </row>
    <row r="40" spans="2:12" ht="12">
      <c r="B40" s="128" t="s">
        <v>93</v>
      </c>
      <c r="C40" s="129"/>
      <c r="D40" s="120">
        <f>SUM(D29:D39)</f>
        <v>1588</v>
      </c>
      <c r="F40" s="11" t="s">
        <v>5</v>
      </c>
      <c r="G40" s="62"/>
      <c r="H40" s="275">
        <v>0.05</v>
      </c>
      <c r="I40" s="22"/>
      <c r="J40" s="1"/>
      <c r="K40" s="77"/>
    </row>
    <row r="41" spans="2:12" ht="12">
      <c r="B41" s="60" t="s">
        <v>64</v>
      </c>
      <c r="C41" s="53"/>
      <c r="D41" s="119">
        <v>164</v>
      </c>
      <c r="F41" s="65" t="s">
        <v>6</v>
      </c>
      <c r="G41" s="67"/>
      <c r="H41" s="275"/>
      <c r="I41" s="1"/>
      <c r="J41" s="1"/>
      <c r="K41" s="76"/>
    </row>
    <row r="42" spans="2:12" ht="12">
      <c r="B42" s="60" t="s">
        <v>65</v>
      </c>
      <c r="C42" s="53"/>
      <c r="D42" s="119">
        <v>201</v>
      </c>
      <c r="F42" s="11" t="s">
        <v>6</v>
      </c>
      <c r="G42" s="62"/>
      <c r="H42" s="275"/>
      <c r="I42" s="24"/>
      <c r="J42" s="1"/>
      <c r="K42" s="76"/>
    </row>
    <row r="43" spans="2:12" ht="13">
      <c r="B43" s="60" t="s">
        <v>66</v>
      </c>
      <c r="C43" s="53"/>
      <c r="D43" s="119">
        <v>204</v>
      </c>
      <c r="F43" s="252" t="s">
        <v>141</v>
      </c>
      <c r="G43" s="253"/>
      <c r="H43" s="121">
        <v>230752851</v>
      </c>
      <c r="I43" s="14"/>
      <c r="J43" s="1"/>
      <c r="K43" s="76"/>
      <c r="L43" s="18"/>
    </row>
    <row r="44" spans="2:12" ht="13">
      <c r="B44" s="61" t="s">
        <v>67</v>
      </c>
      <c r="C44" s="54"/>
      <c r="D44" s="119">
        <v>181</v>
      </c>
      <c r="F44" s="252" t="s">
        <v>69</v>
      </c>
      <c r="G44" s="253"/>
      <c r="H44" s="262">
        <f>(H43/H21)</f>
        <v>110619.77516778524</v>
      </c>
      <c r="I44" s="24"/>
      <c r="J44" s="78" t="str">
        <f>MID(C10,10,1)</f>
        <v>8</v>
      </c>
      <c r="K44" s="1"/>
      <c r="L44" s="18"/>
    </row>
    <row r="45" spans="2:12" ht="13">
      <c r="B45" s="60" t="s">
        <v>194</v>
      </c>
      <c r="C45" s="53"/>
      <c r="D45" s="119">
        <v>0</v>
      </c>
      <c r="F45" s="269" t="s">
        <v>160</v>
      </c>
      <c r="G45" s="261"/>
      <c r="H45" s="267">
        <f>IF(I10="x",H43*0.069,IF(I11="x",H43*0.069,IF(I12="x",H43*0.138,IF(I13="x","Not applicable","Please Check District Type"))))</f>
        <v>31843893.438000001</v>
      </c>
      <c r="I45" s="25"/>
      <c r="J45" s="78">
        <f>IF(J44="2",(H43*1.38),(H43*0.069))</f>
        <v>15921946.719000001</v>
      </c>
    </row>
    <row r="46" spans="2:12" ht="14" thickBot="1">
      <c r="B46" s="130" t="s">
        <v>94</v>
      </c>
      <c r="C46" s="131"/>
      <c r="D46" s="132">
        <f>SUM(D41:D45)</f>
        <v>750</v>
      </c>
      <c r="F46" s="283" t="s">
        <v>167</v>
      </c>
      <c r="G46" s="305"/>
      <c r="H46" s="121">
        <v>19061725</v>
      </c>
      <c r="J46" s="79"/>
    </row>
    <row r="47" spans="2:12" ht="15" thickTop="1" thickBot="1">
      <c r="B47" s="133" t="s">
        <v>95</v>
      </c>
      <c r="C47" s="134"/>
      <c r="D47" s="135">
        <f>SUM(D40,D46)</f>
        <v>2338</v>
      </c>
      <c r="F47" s="283" t="s">
        <v>161</v>
      </c>
      <c r="G47" s="284"/>
      <c r="H47" s="265">
        <f>IF(I13="x","Not Applicable",(H46/H45))</f>
        <v>0.59859907008899971</v>
      </c>
      <c r="I47" s="26"/>
      <c r="L47" s="26"/>
    </row>
    <row r="48" spans="2:12" ht="12" thickTop="1">
      <c r="C48" s="55"/>
    </row>
    <row r="49" spans="2:12" ht="9.5" customHeight="1">
      <c r="B49" s="55" t="s">
        <v>166</v>
      </c>
      <c r="I49" s="27"/>
      <c r="L49" s="27"/>
    </row>
    <row r="50" spans="2:12" ht="10.25" customHeight="1">
      <c r="B50" s="224"/>
    </row>
    <row r="51" spans="2:12" ht="10" customHeight="1"/>
    <row r="52" spans="2:12" ht="10" customHeight="1"/>
    <row r="53" spans="2:12" ht="17.25" customHeight="1"/>
  </sheetData>
  <sheetProtection algorithmName="SHA-512" hashValue="yzX540/CDayDfyMj3n5AxGeTeaDaMCKcyNf0q2dRyrcMFVmlpRxH/5WnwuDQobG0hbG4tvdY/uRhI7bLfNNOLw==" saltValue="weXbqnJGOal+aQv3+bKG5w==" spinCount="100000" sheet="1" objects="1" scenarios="1"/>
  <mergeCells count="20">
    <mergeCell ref="D2:F2"/>
    <mergeCell ref="D3:F3"/>
    <mergeCell ref="D4:F4"/>
    <mergeCell ref="F46:G46"/>
    <mergeCell ref="C11:F11"/>
    <mergeCell ref="C10:F10"/>
    <mergeCell ref="B23:C23"/>
    <mergeCell ref="G1:H4"/>
    <mergeCell ref="A16:C17"/>
    <mergeCell ref="C9:F9"/>
    <mergeCell ref="F47:G47"/>
    <mergeCell ref="A5:J5"/>
    <mergeCell ref="A7:J7"/>
    <mergeCell ref="D6:F6"/>
    <mergeCell ref="C12:F12"/>
    <mergeCell ref="C13:F13"/>
    <mergeCell ref="B22:C22"/>
    <mergeCell ref="F21:G21"/>
    <mergeCell ref="F19:G19"/>
    <mergeCell ref="F16:H17"/>
  </mergeCells>
  <phoneticPr fontId="2" type="noConversion"/>
  <hyperlinks>
    <hyperlink ref="G9" r:id="rId1" xr:uid="{00000000-0004-0000-0000-000000000000}"/>
  </hyperlinks>
  <printOptions headings="1"/>
  <pageMargins left="0.35" right="0.25" top="0.43" bottom="0.21" header="0.22" footer="0.17"/>
  <pageSetup scale="88" orientation="landscape" useFirstPageNumber="1" r:id="rId2"/>
  <headerFooter alignWithMargins="0">
    <oddHeader>&amp;L&amp;8Page &amp;P&amp;R&amp;8Page &amp;P</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45"/>
  <sheetViews>
    <sheetView showGridLines="0" zoomScale="125" zoomScaleNormal="125" workbookViewId="0">
      <pane ySplit="5" topLeftCell="A17" activePane="bottomLeft" state="frozenSplit"/>
      <selection sqref="A1:B1"/>
      <selection pane="bottomLeft" activeCell="N23" sqref="N23"/>
    </sheetView>
  </sheetViews>
  <sheetFormatPr baseColWidth="10" defaultColWidth="8.6640625" defaultRowHeight="11"/>
  <cols>
    <col min="1" max="1" width="32.6640625" style="30" customWidth="1"/>
    <col min="2" max="2" width="4.5" style="30" customWidth="1"/>
    <col min="3" max="9" width="13.6640625" style="30" customWidth="1"/>
    <col min="10" max="11" width="13.6640625" style="50" customWidth="1"/>
    <col min="12" max="12" width="3.33203125" style="30" customWidth="1"/>
    <col min="13" max="13" width="4.5" style="30" customWidth="1"/>
    <col min="14" max="14" width="6.33203125" style="30" customWidth="1"/>
    <col min="15" max="16384" width="8.6640625" style="30"/>
  </cols>
  <sheetData>
    <row r="1" spans="1:11" ht="12">
      <c r="A1" s="303" t="s">
        <v>149</v>
      </c>
      <c r="B1" s="303"/>
      <c r="C1" s="303"/>
      <c r="D1" s="303"/>
      <c r="E1" s="303"/>
      <c r="F1" s="303"/>
      <c r="G1" s="303"/>
      <c r="H1" s="303"/>
      <c r="I1" s="303"/>
      <c r="J1" s="303"/>
      <c r="K1" s="303"/>
    </row>
    <row r="2" spans="1:11" ht="12">
      <c r="A2" s="311" t="s">
        <v>168</v>
      </c>
      <c r="B2" s="311"/>
      <c r="C2" s="311"/>
      <c r="D2" s="311"/>
      <c r="E2" s="311"/>
      <c r="F2" s="311"/>
      <c r="G2" s="311"/>
      <c r="H2" s="311"/>
      <c r="I2" s="311"/>
      <c r="J2" s="311"/>
      <c r="K2" s="311"/>
    </row>
    <row r="3" spans="1:11" ht="12">
      <c r="A3" s="243"/>
      <c r="B3" s="243"/>
      <c r="C3" s="243"/>
      <c r="D3" s="243"/>
      <c r="E3" s="243"/>
      <c r="F3" s="243"/>
      <c r="G3" s="243"/>
      <c r="H3" s="243"/>
      <c r="I3" s="243"/>
      <c r="J3" s="243"/>
      <c r="K3" s="243"/>
    </row>
    <row r="4" spans="1:11" ht="11.5" customHeight="1">
      <c r="A4" s="28"/>
      <c r="B4" s="232"/>
      <c r="C4" s="233" t="s">
        <v>27</v>
      </c>
      <c r="D4" s="233" t="s">
        <v>28</v>
      </c>
      <c r="E4" s="233" t="s">
        <v>29</v>
      </c>
      <c r="F4" s="233" t="s">
        <v>30</v>
      </c>
      <c r="G4" s="233" t="s">
        <v>31</v>
      </c>
      <c r="H4" s="233" t="s">
        <v>32</v>
      </c>
      <c r="I4" s="233" t="s">
        <v>33</v>
      </c>
      <c r="J4" s="233" t="s">
        <v>34</v>
      </c>
      <c r="K4" s="233" t="s">
        <v>35</v>
      </c>
    </row>
    <row r="5" spans="1:11" ht="36">
      <c r="A5" s="237" t="s">
        <v>1</v>
      </c>
      <c r="B5" s="234" t="s">
        <v>131</v>
      </c>
      <c r="C5" s="235" t="s">
        <v>7</v>
      </c>
      <c r="D5" s="236" t="s">
        <v>47</v>
      </c>
      <c r="E5" s="235" t="s">
        <v>114</v>
      </c>
      <c r="F5" s="235" t="s">
        <v>8</v>
      </c>
      <c r="G5" s="236" t="s">
        <v>37</v>
      </c>
      <c r="H5" s="236" t="s">
        <v>115</v>
      </c>
      <c r="I5" s="235" t="s">
        <v>38</v>
      </c>
      <c r="J5" s="235" t="s">
        <v>116</v>
      </c>
      <c r="K5" s="236" t="s">
        <v>39</v>
      </c>
    </row>
    <row r="6" spans="1:11" s="33" customFormat="1" ht="13.5" customHeight="1">
      <c r="A6" s="165" t="s">
        <v>26</v>
      </c>
      <c r="B6" s="166"/>
      <c r="C6" s="31"/>
      <c r="D6" s="32"/>
      <c r="E6" s="32"/>
      <c r="F6" s="32"/>
      <c r="G6" s="32"/>
      <c r="H6" s="32"/>
      <c r="I6" s="32"/>
      <c r="J6" s="32"/>
      <c r="K6" s="32"/>
    </row>
    <row r="7" spans="1:11" s="36" customFormat="1" ht="14" customHeight="1">
      <c r="A7" s="34" t="s">
        <v>117</v>
      </c>
      <c r="B7" s="35" t="s">
        <v>0</v>
      </c>
      <c r="C7" s="101">
        <v>5266525</v>
      </c>
      <c r="D7" s="101">
        <v>2510242</v>
      </c>
      <c r="E7" s="101">
        <v>17459</v>
      </c>
      <c r="F7" s="101">
        <v>735450</v>
      </c>
      <c r="G7" s="101">
        <v>1000041</v>
      </c>
      <c r="H7" s="101">
        <v>520490</v>
      </c>
      <c r="I7" s="101">
        <v>1531340</v>
      </c>
      <c r="J7" s="101">
        <v>551996</v>
      </c>
      <c r="K7" s="101">
        <v>1052820</v>
      </c>
    </row>
    <row r="8" spans="1:11" s="36" customFormat="1" ht="12">
      <c r="A8" s="34" t="s">
        <v>12</v>
      </c>
      <c r="B8" s="40">
        <v>120</v>
      </c>
      <c r="C8" s="101"/>
      <c r="D8" s="101"/>
      <c r="E8" s="101"/>
      <c r="F8" s="101"/>
      <c r="G8" s="101"/>
      <c r="H8" s="101"/>
      <c r="I8" s="101"/>
      <c r="J8" s="101"/>
      <c r="K8" s="101"/>
    </row>
    <row r="9" spans="1:11" s="36" customFormat="1" ht="12">
      <c r="A9" s="37" t="s">
        <v>103</v>
      </c>
      <c r="B9" s="38">
        <v>130</v>
      </c>
      <c r="C9" s="101"/>
      <c r="D9" s="101"/>
      <c r="E9" s="101"/>
      <c r="F9" s="101"/>
      <c r="G9" s="101"/>
      <c r="H9" s="101"/>
      <c r="I9" s="101"/>
      <c r="J9" s="101"/>
      <c r="K9" s="101"/>
    </row>
    <row r="10" spans="1:11" s="36" customFormat="1" ht="12">
      <c r="A10" s="37" t="s">
        <v>118</v>
      </c>
      <c r="B10" s="38">
        <v>140</v>
      </c>
      <c r="C10" s="101"/>
      <c r="D10" s="101"/>
      <c r="E10" s="101"/>
      <c r="F10" s="101"/>
      <c r="G10" s="101"/>
      <c r="H10" s="101"/>
      <c r="I10" s="101"/>
      <c r="J10" s="101"/>
      <c r="K10" s="101"/>
    </row>
    <row r="11" spans="1:11" s="36" customFormat="1" ht="12">
      <c r="A11" s="37" t="s">
        <v>119</v>
      </c>
      <c r="B11" s="38">
        <v>150</v>
      </c>
      <c r="C11" s="101"/>
      <c r="D11" s="101"/>
      <c r="E11" s="101"/>
      <c r="F11" s="101"/>
      <c r="G11" s="101"/>
      <c r="H11" s="101"/>
      <c r="I11" s="101"/>
      <c r="J11" s="101"/>
      <c r="K11" s="101"/>
    </row>
    <row r="12" spans="1:11" ht="12">
      <c r="A12" s="39" t="s">
        <v>120</v>
      </c>
      <c r="B12" s="38">
        <v>160</v>
      </c>
      <c r="C12" s="101"/>
      <c r="D12" s="101"/>
      <c r="E12" s="101"/>
      <c r="F12" s="101"/>
      <c r="G12" s="101"/>
      <c r="H12" s="101"/>
      <c r="I12" s="101"/>
      <c r="J12" s="101"/>
      <c r="K12" s="101"/>
    </row>
    <row r="13" spans="1:11" ht="12">
      <c r="A13" s="37" t="s">
        <v>11</v>
      </c>
      <c r="B13" s="40">
        <v>170</v>
      </c>
      <c r="C13" s="101"/>
      <c r="D13" s="101"/>
      <c r="E13" s="101"/>
      <c r="F13" s="101"/>
      <c r="G13" s="101"/>
      <c r="H13" s="101"/>
      <c r="I13" s="101"/>
      <c r="J13" s="101"/>
      <c r="K13" s="101"/>
    </row>
    <row r="14" spans="1:11" ht="12">
      <c r="A14" s="41" t="s">
        <v>121</v>
      </c>
      <c r="B14" s="40">
        <v>180</v>
      </c>
      <c r="C14" s="101"/>
      <c r="D14" s="101"/>
      <c r="E14" s="101"/>
      <c r="F14" s="101"/>
      <c r="G14" s="101"/>
      <c r="H14" s="101"/>
      <c r="I14" s="101"/>
      <c r="J14" s="101"/>
      <c r="K14" s="101"/>
    </row>
    <row r="15" spans="1:11" ht="12">
      <c r="A15" s="41" t="s">
        <v>13</v>
      </c>
      <c r="B15" s="40">
        <v>190</v>
      </c>
      <c r="C15" s="101"/>
      <c r="D15" s="101"/>
      <c r="E15" s="101"/>
      <c r="F15" s="101"/>
      <c r="G15" s="101"/>
      <c r="H15" s="101"/>
      <c r="I15" s="101"/>
      <c r="J15" s="101"/>
      <c r="K15" s="101"/>
    </row>
    <row r="16" spans="1:11" ht="13" thickBot="1">
      <c r="A16" s="228" t="s">
        <v>96</v>
      </c>
      <c r="B16" s="139"/>
      <c r="C16" s="102">
        <f t="shared" ref="C16:K16" si="0">SUM(C7:C15)</f>
        <v>5266525</v>
      </c>
      <c r="D16" s="102">
        <f t="shared" si="0"/>
        <v>2510242</v>
      </c>
      <c r="E16" s="102">
        <f t="shared" si="0"/>
        <v>17459</v>
      </c>
      <c r="F16" s="102">
        <f t="shared" si="0"/>
        <v>735450</v>
      </c>
      <c r="G16" s="102">
        <f t="shared" si="0"/>
        <v>1000041</v>
      </c>
      <c r="H16" s="102">
        <f t="shared" si="0"/>
        <v>520490</v>
      </c>
      <c r="I16" s="102">
        <f t="shared" si="0"/>
        <v>1531340</v>
      </c>
      <c r="J16" s="102">
        <f t="shared" si="0"/>
        <v>551996</v>
      </c>
      <c r="K16" s="102">
        <f t="shared" si="0"/>
        <v>1052820</v>
      </c>
    </row>
    <row r="17" spans="1:11" ht="13.5" customHeight="1" thickTop="1">
      <c r="A17" s="167" t="s">
        <v>25</v>
      </c>
      <c r="B17" s="168"/>
      <c r="C17" s="103"/>
      <c r="D17" s="103"/>
      <c r="E17" s="103"/>
      <c r="F17" s="103"/>
      <c r="G17" s="103"/>
      <c r="H17" s="103"/>
      <c r="I17" s="103"/>
      <c r="J17" s="104"/>
      <c r="K17" s="103"/>
    </row>
    <row r="18" spans="1:11" ht="12">
      <c r="A18" s="42" t="s">
        <v>122</v>
      </c>
      <c r="B18" s="40">
        <v>410</v>
      </c>
      <c r="C18" s="101"/>
      <c r="D18" s="101"/>
      <c r="E18" s="101"/>
      <c r="F18" s="101"/>
      <c r="G18" s="101"/>
      <c r="H18" s="101"/>
      <c r="I18" s="104"/>
      <c r="J18" s="101"/>
      <c r="K18" s="101"/>
    </row>
    <row r="19" spans="1:11" ht="12">
      <c r="A19" s="43" t="s">
        <v>123</v>
      </c>
      <c r="B19" s="44">
        <v>420</v>
      </c>
      <c r="C19" s="101"/>
      <c r="D19" s="101"/>
      <c r="E19" s="101"/>
      <c r="F19" s="101"/>
      <c r="G19" s="101"/>
      <c r="H19" s="101"/>
      <c r="I19" s="101"/>
      <c r="J19" s="101"/>
      <c r="K19" s="101"/>
    </row>
    <row r="20" spans="1:11" ht="12">
      <c r="A20" s="43" t="s">
        <v>125</v>
      </c>
      <c r="B20" s="44">
        <v>430</v>
      </c>
      <c r="C20" s="101"/>
      <c r="D20" s="101"/>
      <c r="E20" s="101"/>
      <c r="F20" s="101"/>
      <c r="G20" s="101"/>
      <c r="H20" s="101"/>
      <c r="I20" s="101"/>
      <c r="J20" s="101"/>
      <c r="K20" s="101"/>
    </row>
    <row r="21" spans="1:11" ht="12">
      <c r="A21" s="43" t="s">
        <v>124</v>
      </c>
      <c r="B21" s="44">
        <v>440</v>
      </c>
      <c r="C21" s="101"/>
      <c r="D21" s="101"/>
      <c r="E21" s="101"/>
      <c r="F21" s="101"/>
      <c r="G21" s="101"/>
      <c r="H21" s="101"/>
      <c r="I21" s="101"/>
      <c r="J21" s="101"/>
      <c r="K21" s="101"/>
    </row>
    <row r="22" spans="1:11" ht="12">
      <c r="A22" s="43" t="s">
        <v>126</v>
      </c>
      <c r="B22" s="44">
        <v>460</v>
      </c>
      <c r="C22" s="101"/>
      <c r="D22" s="101"/>
      <c r="E22" s="101"/>
      <c r="F22" s="101"/>
      <c r="G22" s="101"/>
      <c r="H22" s="101"/>
      <c r="I22" s="101"/>
      <c r="J22" s="101"/>
      <c r="K22" s="101"/>
    </row>
    <row r="23" spans="1:11" ht="12">
      <c r="A23" s="45" t="s">
        <v>127</v>
      </c>
      <c r="B23" s="44">
        <v>470</v>
      </c>
      <c r="C23" s="101"/>
      <c r="D23" s="101"/>
      <c r="E23" s="101"/>
      <c r="F23" s="101"/>
      <c r="G23" s="101"/>
      <c r="H23" s="101"/>
      <c r="I23" s="101"/>
      <c r="J23" s="101"/>
      <c r="K23" s="101"/>
    </row>
    <row r="24" spans="1:11" ht="12">
      <c r="A24" s="46" t="s">
        <v>128</v>
      </c>
      <c r="B24" s="47">
        <v>480</v>
      </c>
      <c r="C24" s="101"/>
      <c r="D24" s="101"/>
      <c r="E24" s="101"/>
      <c r="F24" s="101"/>
      <c r="G24" s="101"/>
      <c r="H24" s="101"/>
      <c r="I24" s="101"/>
      <c r="J24" s="101"/>
      <c r="K24" s="101"/>
    </row>
    <row r="25" spans="1:11" ht="12">
      <c r="A25" s="46" t="s">
        <v>129</v>
      </c>
      <c r="B25" s="47">
        <v>490</v>
      </c>
      <c r="C25" s="101"/>
      <c r="D25" s="101"/>
      <c r="E25" s="101"/>
      <c r="F25" s="101"/>
      <c r="G25" s="101"/>
      <c r="H25" s="101"/>
      <c r="I25" s="101"/>
      <c r="J25" s="101"/>
      <c r="K25" s="101"/>
    </row>
    <row r="26" spans="1:11" ht="12">
      <c r="A26" s="46" t="s">
        <v>36</v>
      </c>
      <c r="B26" s="47">
        <v>493</v>
      </c>
      <c r="C26" s="101"/>
      <c r="D26" s="101"/>
      <c r="E26" s="101"/>
      <c r="F26" s="101"/>
      <c r="G26" s="101"/>
      <c r="H26" s="101"/>
      <c r="I26" s="101"/>
      <c r="J26" s="101"/>
      <c r="K26" s="101"/>
    </row>
    <row r="27" spans="1:11" ht="12">
      <c r="A27" s="229" t="s">
        <v>130</v>
      </c>
      <c r="B27" s="225"/>
      <c r="C27" s="231">
        <f>SUM(C18:C26)</f>
        <v>0</v>
      </c>
      <c r="D27" s="231">
        <f t="shared" ref="D27:K27" si="1">SUM(D18:D26)</f>
        <v>0</v>
      </c>
      <c r="E27" s="231">
        <f t="shared" si="1"/>
        <v>0</v>
      </c>
      <c r="F27" s="231">
        <f t="shared" si="1"/>
        <v>0</v>
      </c>
      <c r="G27" s="231">
        <f t="shared" si="1"/>
        <v>0</v>
      </c>
      <c r="H27" s="231">
        <f t="shared" si="1"/>
        <v>0</v>
      </c>
      <c r="I27" s="231">
        <f t="shared" si="1"/>
        <v>0</v>
      </c>
      <c r="J27" s="231">
        <f t="shared" si="1"/>
        <v>0</v>
      </c>
      <c r="K27" s="231">
        <f t="shared" si="1"/>
        <v>0</v>
      </c>
    </row>
    <row r="28" spans="1:11" ht="13.5" customHeight="1">
      <c r="A28" s="169" t="s">
        <v>14</v>
      </c>
      <c r="B28" s="170"/>
      <c r="C28" s="103"/>
      <c r="D28" s="104"/>
      <c r="E28" s="104"/>
      <c r="F28" s="104"/>
      <c r="G28" s="104"/>
      <c r="H28" s="104"/>
      <c r="I28" s="104"/>
      <c r="J28" s="104"/>
      <c r="K28" s="104"/>
    </row>
    <row r="29" spans="1:11" ht="12">
      <c r="A29" s="43" t="s">
        <v>148</v>
      </c>
      <c r="B29" s="44">
        <v>511</v>
      </c>
      <c r="C29" s="239"/>
      <c r="D29" s="239"/>
      <c r="E29" s="239"/>
      <c r="F29" s="239"/>
      <c r="G29" s="239"/>
      <c r="H29" s="239"/>
      <c r="I29" s="104"/>
      <c r="J29" s="250"/>
      <c r="K29" s="250"/>
    </row>
    <row r="30" spans="1:11" ht="14" customHeight="1" thickBot="1">
      <c r="A30" s="230" t="s">
        <v>97</v>
      </c>
      <c r="B30" s="142"/>
      <c r="C30" s="102">
        <f t="shared" ref="C30:H30" si="2">SUM(C27:C29)</f>
        <v>0</v>
      </c>
      <c r="D30" s="102">
        <f t="shared" si="2"/>
        <v>0</v>
      </c>
      <c r="E30" s="102">
        <f t="shared" si="2"/>
        <v>0</v>
      </c>
      <c r="F30" s="102">
        <f t="shared" si="2"/>
        <v>0</v>
      </c>
      <c r="G30" s="102">
        <f t="shared" si="2"/>
        <v>0</v>
      </c>
      <c r="H30" s="102">
        <f t="shared" si="2"/>
        <v>0</v>
      </c>
      <c r="I30" s="251">
        <f>I27</f>
        <v>0</v>
      </c>
      <c r="J30" s="102">
        <f>SUM(J27:J29)</f>
        <v>0</v>
      </c>
      <c r="K30" s="102">
        <f>SUM(K27:K29)</f>
        <v>0</v>
      </c>
    </row>
    <row r="31" spans="1:11" ht="13" thickTop="1">
      <c r="A31" s="140" t="s">
        <v>15</v>
      </c>
      <c r="B31" s="141">
        <v>714</v>
      </c>
      <c r="C31" s="101"/>
      <c r="D31" s="101"/>
      <c r="E31" s="101"/>
      <c r="F31" s="101"/>
      <c r="G31" s="101"/>
      <c r="H31" s="101"/>
      <c r="I31" s="101"/>
      <c r="J31" s="101"/>
      <c r="K31" s="101"/>
    </row>
    <row r="32" spans="1:11" ht="12">
      <c r="A32" s="46" t="s">
        <v>16</v>
      </c>
      <c r="B32" s="47">
        <v>730</v>
      </c>
      <c r="C32" s="101">
        <v>5266525</v>
      </c>
      <c r="D32" s="101">
        <v>2510242</v>
      </c>
      <c r="E32" s="101">
        <v>17459</v>
      </c>
      <c r="F32" s="101">
        <v>735450</v>
      </c>
      <c r="G32" s="101">
        <v>1000041</v>
      </c>
      <c r="H32" s="101">
        <v>520490</v>
      </c>
      <c r="I32" s="101">
        <v>1531340</v>
      </c>
      <c r="J32" s="101">
        <v>551996</v>
      </c>
      <c r="K32" s="101">
        <v>1052820</v>
      </c>
    </row>
    <row r="33" spans="1:11" ht="12">
      <c r="A33" s="46" t="s">
        <v>17</v>
      </c>
      <c r="B33" s="238"/>
      <c r="C33" s="103"/>
      <c r="D33" s="104"/>
      <c r="E33" s="104"/>
      <c r="F33" s="104"/>
      <c r="G33" s="104"/>
      <c r="H33" s="104"/>
      <c r="I33" s="104"/>
      <c r="J33" s="104"/>
      <c r="K33" s="104"/>
    </row>
    <row r="34" spans="1:11" ht="13" thickBot="1">
      <c r="A34" s="143" t="s">
        <v>98</v>
      </c>
      <c r="B34" s="142"/>
      <c r="C34" s="102">
        <f>SUM(C30:C32)</f>
        <v>5266525</v>
      </c>
      <c r="D34" s="102">
        <f t="shared" ref="D34:K34" si="3">SUM(D30:D32)</f>
        <v>2510242</v>
      </c>
      <c r="E34" s="102">
        <f t="shared" si="3"/>
        <v>17459</v>
      </c>
      <c r="F34" s="102">
        <f t="shared" si="3"/>
        <v>735450</v>
      </c>
      <c r="G34" s="102">
        <f t="shared" si="3"/>
        <v>1000041</v>
      </c>
      <c r="H34" s="102">
        <f t="shared" si="3"/>
        <v>520490</v>
      </c>
      <c r="I34" s="102">
        <f t="shared" si="3"/>
        <v>1531340</v>
      </c>
      <c r="J34" s="102">
        <f t="shared" si="3"/>
        <v>551996</v>
      </c>
      <c r="K34" s="102">
        <f t="shared" si="3"/>
        <v>1052820</v>
      </c>
    </row>
    <row r="35" spans="1:11" ht="14" customHeight="1" thickTop="1">
      <c r="A35" s="49"/>
    </row>
    <row r="36" spans="1:11">
      <c r="A36" s="30" t="s">
        <v>191</v>
      </c>
    </row>
    <row r="38" spans="1:11">
      <c r="A38" s="28"/>
      <c r="B38" s="232"/>
      <c r="C38" s="233" t="s">
        <v>27</v>
      </c>
      <c r="D38" s="233" t="s">
        <v>28</v>
      </c>
      <c r="E38" s="233" t="s">
        <v>29</v>
      </c>
      <c r="F38" s="233" t="s">
        <v>30</v>
      </c>
      <c r="G38" s="233" t="s">
        <v>31</v>
      </c>
      <c r="H38" s="233" t="s">
        <v>32</v>
      </c>
      <c r="I38" s="233" t="s">
        <v>33</v>
      </c>
      <c r="J38" s="233" t="s">
        <v>34</v>
      </c>
      <c r="K38" s="233" t="s">
        <v>35</v>
      </c>
    </row>
    <row r="39" spans="1:11" ht="36">
      <c r="A39" s="237" t="s">
        <v>1</v>
      </c>
      <c r="B39" s="234" t="s">
        <v>131</v>
      </c>
      <c r="C39" s="235" t="s">
        <v>7</v>
      </c>
      <c r="D39" s="236" t="s">
        <v>47</v>
      </c>
      <c r="E39" s="235" t="s">
        <v>114</v>
      </c>
      <c r="F39" s="235" t="s">
        <v>8</v>
      </c>
      <c r="G39" s="236" t="s">
        <v>37</v>
      </c>
      <c r="H39" s="236" t="s">
        <v>115</v>
      </c>
      <c r="I39" s="235" t="s">
        <v>38</v>
      </c>
      <c r="J39" s="235" t="s">
        <v>116</v>
      </c>
      <c r="K39" s="236" t="s">
        <v>39</v>
      </c>
    </row>
    <row r="40" spans="1:11" ht="12">
      <c r="A40" s="165" t="s">
        <v>185</v>
      </c>
      <c r="B40" s="166"/>
      <c r="C40" s="31"/>
      <c r="D40" s="32"/>
      <c r="E40" s="32"/>
      <c r="F40" s="32"/>
      <c r="G40" s="32"/>
      <c r="H40" s="32"/>
      <c r="I40" s="32"/>
      <c r="J40" s="32"/>
      <c r="K40" s="32"/>
    </row>
    <row r="41" spans="1:11" ht="13" thickBot="1">
      <c r="A41" s="34" t="s">
        <v>186</v>
      </c>
      <c r="B41" s="35"/>
      <c r="C41" s="102">
        <f>C7+C8</f>
        <v>5266525</v>
      </c>
      <c r="D41" s="102">
        <f t="shared" ref="D41:K41" si="4">D7+D8</f>
        <v>2510242</v>
      </c>
      <c r="E41" s="102">
        <f t="shared" si="4"/>
        <v>17459</v>
      </c>
      <c r="F41" s="102">
        <f t="shared" si="4"/>
        <v>735450</v>
      </c>
      <c r="G41" s="102">
        <f t="shared" si="4"/>
        <v>1000041</v>
      </c>
      <c r="H41" s="102">
        <f t="shared" si="4"/>
        <v>520490</v>
      </c>
      <c r="I41" s="102">
        <f t="shared" si="4"/>
        <v>1531340</v>
      </c>
      <c r="J41" s="102">
        <f t="shared" si="4"/>
        <v>551996</v>
      </c>
      <c r="K41" s="102">
        <f t="shared" si="4"/>
        <v>1052820</v>
      </c>
    </row>
    <row r="42" spans="1:11" ht="13" thickTop="1">
      <c r="A42" s="34" t="s">
        <v>187</v>
      </c>
      <c r="B42" s="35"/>
      <c r="C42" s="282">
        <v>5150628</v>
      </c>
      <c r="D42" s="282">
        <v>2115672</v>
      </c>
      <c r="E42" s="282">
        <v>104917</v>
      </c>
      <c r="F42" s="282">
        <v>617231</v>
      </c>
      <c r="G42" s="282">
        <v>44559</v>
      </c>
      <c r="H42" s="282">
        <v>519791</v>
      </c>
      <c r="I42" s="282">
        <v>1418843</v>
      </c>
      <c r="J42" s="282">
        <v>237985</v>
      </c>
      <c r="K42" s="282">
        <v>3428935</v>
      </c>
    </row>
    <row r="43" spans="1:11" ht="13" thickBot="1">
      <c r="A43" s="34" t="s">
        <v>185</v>
      </c>
      <c r="B43" s="35"/>
      <c r="C43" s="102">
        <f>C41-C42</f>
        <v>115897</v>
      </c>
      <c r="D43" s="102">
        <f t="shared" ref="D43:K43" si="5">D41-D42</f>
        <v>394570</v>
      </c>
      <c r="E43" s="102">
        <f t="shared" si="5"/>
        <v>-87458</v>
      </c>
      <c r="F43" s="102">
        <f t="shared" si="5"/>
        <v>118219</v>
      </c>
      <c r="G43" s="102">
        <f t="shared" si="5"/>
        <v>955482</v>
      </c>
      <c r="H43" s="102">
        <f t="shared" si="5"/>
        <v>699</v>
      </c>
      <c r="I43" s="102">
        <f t="shared" si="5"/>
        <v>112497</v>
      </c>
      <c r="J43" s="102">
        <f t="shared" si="5"/>
        <v>314011</v>
      </c>
      <c r="K43" s="102">
        <f t="shared" si="5"/>
        <v>-2376115</v>
      </c>
    </row>
    <row r="44" spans="1:11" ht="12" thickTop="1"/>
    <row r="45" spans="1:11">
      <c r="A45" s="30" t="s">
        <v>192</v>
      </c>
    </row>
  </sheetData>
  <sheetProtection algorithmName="SHA-512" hashValue="zSn2VIqNzzjcb4X29SIOLnSz+/VOrY5I4NPjf3P78bOXZzBx8Xl/8EtcLhHearU6xLCVKn5HaNEuH3wY5huK7A==" saltValue="AdJow2TLkbGPZNkRi70KQ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3"/>
  <sheetViews>
    <sheetView showGridLines="0" zoomScale="125" zoomScaleNormal="125" workbookViewId="0">
      <pane ySplit="3" topLeftCell="A7" activePane="bottomLeft" state="frozenSplit"/>
      <selection sqref="A1:B1"/>
      <selection pane="bottomLeft" activeCell="K30" sqref="K30"/>
    </sheetView>
  </sheetViews>
  <sheetFormatPr baseColWidth="10" defaultColWidth="8.6640625" defaultRowHeight="11"/>
  <cols>
    <col min="1" max="1" width="36" style="30" customWidth="1"/>
    <col min="2" max="2" width="4.6640625" style="30" customWidth="1"/>
    <col min="3" max="9" width="13.6640625" style="30" customWidth="1"/>
    <col min="10" max="11" width="13.6640625" style="50" customWidth="1"/>
    <col min="12" max="12" width="3.33203125" style="30" customWidth="1"/>
    <col min="13" max="13" width="4.5" style="30" customWidth="1"/>
    <col min="14" max="16384" width="8.6640625" style="30"/>
  </cols>
  <sheetData>
    <row r="1" spans="1:11" ht="12">
      <c r="A1" s="303" t="s">
        <v>144</v>
      </c>
      <c r="B1" s="303"/>
      <c r="C1" s="303"/>
      <c r="D1" s="303"/>
      <c r="E1" s="303"/>
      <c r="F1" s="303"/>
      <c r="G1" s="303"/>
      <c r="H1" s="303"/>
      <c r="I1" s="303"/>
      <c r="J1" s="303"/>
      <c r="K1" s="303"/>
    </row>
    <row r="2" spans="1:11" ht="12">
      <c r="A2" s="311" t="s">
        <v>169</v>
      </c>
      <c r="B2" s="311"/>
      <c r="C2" s="311"/>
      <c r="D2" s="311"/>
      <c r="E2" s="311"/>
      <c r="F2" s="311"/>
      <c r="G2" s="311"/>
      <c r="H2" s="311"/>
      <c r="I2" s="311"/>
      <c r="J2" s="311"/>
      <c r="K2" s="311"/>
    </row>
    <row r="3" spans="1:11" ht="12">
      <c r="A3" s="243"/>
      <c r="B3" s="243"/>
      <c r="C3" s="243"/>
      <c r="D3" s="243"/>
      <c r="E3" s="243"/>
      <c r="F3" s="243"/>
      <c r="G3" s="243"/>
      <c r="H3" s="243"/>
      <c r="I3" s="243"/>
      <c r="J3" s="243"/>
      <c r="K3" s="243"/>
    </row>
    <row r="4" spans="1:11" s="72" customFormat="1" ht="12.25" customHeight="1">
      <c r="A4" s="28"/>
      <c r="B4" s="29"/>
      <c r="C4" s="233" t="s">
        <v>27</v>
      </c>
      <c r="D4" s="233" t="s">
        <v>28</v>
      </c>
      <c r="E4" s="233" t="s">
        <v>29</v>
      </c>
      <c r="F4" s="233" t="s">
        <v>30</v>
      </c>
      <c r="G4" s="233" t="s">
        <v>31</v>
      </c>
      <c r="H4" s="233" t="s">
        <v>32</v>
      </c>
      <c r="I4" s="233" t="s">
        <v>33</v>
      </c>
      <c r="J4" s="233" t="s">
        <v>34</v>
      </c>
      <c r="K4" s="233" t="s">
        <v>35</v>
      </c>
    </row>
    <row r="5" spans="1:11" ht="36">
      <c r="A5" s="237" t="s">
        <v>1</v>
      </c>
      <c r="B5" s="234" t="s">
        <v>131</v>
      </c>
      <c r="C5" s="235" t="s">
        <v>7</v>
      </c>
      <c r="D5" s="236" t="s">
        <v>47</v>
      </c>
      <c r="E5" s="235" t="s">
        <v>114</v>
      </c>
      <c r="F5" s="235" t="s">
        <v>8</v>
      </c>
      <c r="G5" s="236" t="s">
        <v>37</v>
      </c>
      <c r="H5" s="236" t="s">
        <v>115</v>
      </c>
      <c r="I5" s="235" t="s">
        <v>38</v>
      </c>
      <c r="J5" s="235" t="s">
        <v>116</v>
      </c>
      <c r="K5" s="236" t="s">
        <v>39</v>
      </c>
    </row>
    <row r="6" spans="1:11" ht="13.5" customHeight="1">
      <c r="A6" s="171" t="s">
        <v>10</v>
      </c>
      <c r="B6" s="172"/>
      <c r="C6" s="99"/>
      <c r="D6" s="99"/>
      <c r="E6" s="99"/>
      <c r="F6" s="99"/>
      <c r="G6" s="99"/>
      <c r="H6" s="99"/>
      <c r="I6" s="99"/>
      <c r="J6" s="99"/>
      <c r="K6" s="99"/>
    </row>
    <row r="7" spans="1:11" ht="14" customHeight="1">
      <c r="A7" s="175" t="s">
        <v>18</v>
      </c>
      <c r="B7" s="176">
        <v>1000</v>
      </c>
      <c r="C7" s="105">
        <v>5014005</v>
      </c>
      <c r="D7" s="105">
        <v>1146597.9300000002</v>
      </c>
      <c r="E7" s="105">
        <v>1995410</v>
      </c>
      <c r="F7" s="105">
        <v>445498</v>
      </c>
      <c r="G7" s="105">
        <v>1877359</v>
      </c>
      <c r="H7" s="105">
        <v>699</v>
      </c>
      <c r="I7" s="105">
        <v>112498</v>
      </c>
      <c r="J7" s="105">
        <v>1647575</v>
      </c>
      <c r="K7" s="105">
        <v>19972</v>
      </c>
    </row>
    <row r="8" spans="1:11" ht="24">
      <c r="A8" s="177" t="s">
        <v>145</v>
      </c>
      <c r="B8" s="176">
        <v>2000</v>
      </c>
      <c r="C8" s="105"/>
      <c r="D8" s="105"/>
      <c r="E8" s="106"/>
      <c r="F8" s="105"/>
      <c r="G8" s="105"/>
      <c r="H8" s="106"/>
      <c r="I8" s="106"/>
      <c r="J8" s="106"/>
      <c r="K8" s="106"/>
    </row>
    <row r="9" spans="1:11" ht="14" customHeight="1">
      <c r="A9" s="177" t="s">
        <v>19</v>
      </c>
      <c r="B9" s="176">
        <v>3000</v>
      </c>
      <c r="C9" s="105">
        <v>12520121.600000001</v>
      </c>
      <c r="D9" s="105"/>
      <c r="E9" s="105"/>
      <c r="F9" s="105">
        <v>851877</v>
      </c>
      <c r="G9" s="105"/>
      <c r="H9" s="105"/>
      <c r="I9" s="105"/>
      <c r="J9" s="105"/>
      <c r="K9" s="105"/>
    </row>
    <row r="10" spans="1:11" ht="14" customHeight="1">
      <c r="A10" s="178" t="s">
        <v>20</v>
      </c>
      <c r="B10" s="176">
        <v>4000</v>
      </c>
      <c r="C10" s="105">
        <v>2244435.2999999998</v>
      </c>
      <c r="D10" s="105"/>
      <c r="E10" s="105"/>
      <c r="F10" s="105"/>
      <c r="G10" s="105"/>
      <c r="H10" s="105"/>
      <c r="I10" s="105"/>
      <c r="J10" s="105"/>
      <c r="K10" s="105"/>
    </row>
    <row r="11" spans="1:11" ht="14" customHeight="1" thickBot="1">
      <c r="A11" s="227" t="s">
        <v>99</v>
      </c>
      <c r="B11" s="146"/>
      <c r="C11" s="107">
        <f>SUM(C7:C10)</f>
        <v>19778561.900000002</v>
      </c>
      <c r="D11" s="107">
        <f>SUM(D7:D10)</f>
        <v>1146597.9300000002</v>
      </c>
      <c r="E11" s="107">
        <f>SUM(E7:E10)</f>
        <v>1995410</v>
      </c>
      <c r="F11" s="107">
        <f>SUM(F7:F10)</f>
        <v>1297375</v>
      </c>
      <c r="G11" s="107">
        <f>G7+G8+G9+G10</f>
        <v>1877359</v>
      </c>
      <c r="H11" s="107">
        <f>SUM(H7:H10)</f>
        <v>699</v>
      </c>
      <c r="I11" s="107">
        <f>SUM(I7:I10)</f>
        <v>112498</v>
      </c>
      <c r="J11" s="107">
        <f>SUM(J7:J10)</f>
        <v>1647575</v>
      </c>
      <c r="K11" s="107">
        <f>SUM(K7:K10)</f>
        <v>19972</v>
      </c>
    </row>
    <row r="12" spans="1:11" ht="14" thickTop="1" thickBot="1">
      <c r="A12" s="144" t="s">
        <v>150</v>
      </c>
      <c r="B12" s="240">
        <v>3998</v>
      </c>
      <c r="C12" s="105"/>
      <c r="D12" s="105"/>
      <c r="E12" s="105"/>
      <c r="F12" s="105"/>
      <c r="G12" s="105"/>
      <c r="H12" s="105"/>
      <c r="I12" s="108"/>
      <c r="J12" s="105"/>
      <c r="K12" s="105"/>
    </row>
    <row r="13" spans="1:11" ht="14" customHeight="1" thickTop="1" thickBot="1">
      <c r="A13" s="226" t="s">
        <v>100</v>
      </c>
      <c r="B13" s="147"/>
      <c r="C13" s="109">
        <f t="shared" ref="C13:K13" si="0">C11+C12</f>
        <v>19778561.900000002</v>
      </c>
      <c r="D13" s="109">
        <f t="shared" si="0"/>
        <v>1146597.9300000002</v>
      </c>
      <c r="E13" s="109">
        <f t="shared" si="0"/>
        <v>1995410</v>
      </c>
      <c r="F13" s="109">
        <f t="shared" si="0"/>
        <v>1297375</v>
      </c>
      <c r="G13" s="109">
        <f t="shared" si="0"/>
        <v>1877359</v>
      </c>
      <c r="H13" s="109">
        <f t="shared" si="0"/>
        <v>699</v>
      </c>
      <c r="I13" s="109">
        <f t="shared" si="0"/>
        <v>112498</v>
      </c>
      <c r="J13" s="109">
        <f t="shared" si="0"/>
        <v>1647575</v>
      </c>
      <c r="K13" s="109">
        <f t="shared" si="0"/>
        <v>19972</v>
      </c>
    </row>
    <row r="14" spans="1:11" ht="13.5" customHeight="1" thickTop="1">
      <c r="A14" s="173" t="s">
        <v>9</v>
      </c>
      <c r="B14" s="174"/>
      <c r="C14" s="110"/>
      <c r="D14" s="108"/>
      <c r="E14" s="108"/>
      <c r="F14" s="108"/>
      <c r="G14" s="110"/>
      <c r="H14" s="108"/>
      <c r="I14" s="108"/>
      <c r="J14" s="108"/>
      <c r="K14" s="108"/>
    </row>
    <row r="15" spans="1:11" ht="14" customHeight="1">
      <c r="A15" s="179" t="s">
        <v>21</v>
      </c>
      <c r="B15" s="180">
        <v>1000</v>
      </c>
      <c r="C15" s="105">
        <v>12652312.061365558</v>
      </c>
      <c r="D15" s="108"/>
      <c r="E15" s="108"/>
      <c r="F15" s="108"/>
      <c r="G15" s="105">
        <v>430379.37014620629</v>
      </c>
      <c r="H15" s="108"/>
      <c r="I15" s="108"/>
      <c r="J15" s="105"/>
      <c r="K15" s="108"/>
    </row>
    <row r="16" spans="1:11" ht="14" customHeight="1">
      <c r="A16" s="175" t="s">
        <v>22</v>
      </c>
      <c r="B16" s="181">
        <v>2000</v>
      </c>
      <c r="C16" s="105">
        <v>6594676.4628567388</v>
      </c>
      <c r="D16" s="105">
        <v>752028.64</v>
      </c>
      <c r="E16" s="108"/>
      <c r="F16" s="105">
        <v>1179155.9000000004</v>
      </c>
      <c r="G16" s="105">
        <v>905920.26637565135</v>
      </c>
      <c r="H16" s="105"/>
      <c r="I16" s="108"/>
      <c r="J16" s="105">
        <v>1333563.7800000003</v>
      </c>
      <c r="K16" s="105">
        <v>2488779.9</v>
      </c>
    </row>
    <row r="17" spans="1:11" ht="14" customHeight="1">
      <c r="A17" s="177" t="s">
        <v>23</v>
      </c>
      <c r="B17" s="181">
        <v>3000</v>
      </c>
      <c r="C17" s="105">
        <v>73091.31905898641</v>
      </c>
      <c r="D17" s="105"/>
      <c r="E17" s="108"/>
      <c r="F17" s="105"/>
      <c r="G17" s="105">
        <v>4818.2434781422717</v>
      </c>
      <c r="H17" s="106"/>
      <c r="I17" s="108"/>
      <c r="J17" s="105"/>
      <c r="K17" s="108"/>
    </row>
    <row r="18" spans="1:11" ht="14" customHeight="1">
      <c r="A18" s="178" t="s">
        <v>132</v>
      </c>
      <c r="B18" s="182">
        <v>4000</v>
      </c>
      <c r="C18" s="105">
        <v>342585.30671871908</v>
      </c>
      <c r="D18" s="105"/>
      <c r="E18" s="105"/>
      <c r="F18" s="105"/>
      <c r="G18" s="105"/>
      <c r="H18" s="105"/>
      <c r="I18" s="108"/>
      <c r="J18" s="105"/>
      <c r="K18" s="105"/>
    </row>
    <row r="19" spans="1:11" ht="14" customHeight="1">
      <c r="A19" s="178" t="s">
        <v>24</v>
      </c>
      <c r="B19" s="181">
        <v>5000</v>
      </c>
      <c r="C19" s="105"/>
      <c r="D19" s="105"/>
      <c r="E19" s="105">
        <v>1990175.63</v>
      </c>
      <c r="F19" s="105"/>
      <c r="G19" s="105"/>
      <c r="H19" s="106"/>
      <c r="I19" s="108"/>
      <c r="J19" s="105"/>
      <c r="K19" s="105"/>
    </row>
    <row r="20" spans="1:11" ht="14" customHeight="1" thickBot="1">
      <c r="A20" s="227" t="s">
        <v>101</v>
      </c>
      <c r="B20" s="151"/>
      <c r="C20" s="107">
        <f t="shared" ref="C20:H20" si="1">SUM(C15:C19)</f>
        <v>19662665.150000002</v>
      </c>
      <c r="D20" s="107">
        <f t="shared" si="1"/>
        <v>752028.64</v>
      </c>
      <c r="E20" s="107">
        <f t="shared" si="1"/>
        <v>1990175.63</v>
      </c>
      <c r="F20" s="107">
        <f t="shared" si="1"/>
        <v>1179155.9000000004</v>
      </c>
      <c r="G20" s="107">
        <f t="shared" si="1"/>
        <v>1341117.8799999999</v>
      </c>
      <c r="H20" s="107">
        <f t="shared" si="1"/>
        <v>0</v>
      </c>
      <c r="I20" s="108"/>
      <c r="J20" s="107">
        <f>SUM(J15:J19)</f>
        <v>1333563.7800000003</v>
      </c>
      <c r="K20" s="107">
        <f>SUM(K15:K19)</f>
        <v>2488779.9</v>
      </c>
    </row>
    <row r="21" spans="1:11" ht="14" thickTop="1" thickBot="1">
      <c r="A21" s="148" t="s">
        <v>151</v>
      </c>
      <c r="B21" s="240">
        <v>4180</v>
      </c>
      <c r="C21" s="109">
        <f t="shared" ref="C21:H21" si="2">C12</f>
        <v>0</v>
      </c>
      <c r="D21" s="109">
        <f t="shared" si="2"/>
        <v>0</v>
      </c>
      <c r="E21" s="109">
        <f t="shared" si="2"/>
        <v>0</v>
      </c>
      <c r="F21" s="109">
        <f t="shared" si="2"/>
        <v>0</v>
      </c>
      <c r="G21" s="109">
        <f t="shared" si="2"/>
        <v>0</v>
      </c>
      <c r="H21" s="109">
        <f t="shared" si="2"/>
        <v>0</v>
      </c>
      <c r="I21" s="108" t="s">
        <v>0</v>
      </c>
      <c r="J21" s="111">
        <f>J12</f>
        <v>0</v>
      </c>
      <c r="K21" s="111">
        <f>K12</f>
        <v>0</v>
      </c>
    </row>
    <row r="22" spans="1:11" ht="14" customHeight="1" thickTop="1" thickBot="1">
      <c r="A22" s="227" t="s">
        <v>102</v>
      </c>
      <c r="B22" s="152"/>
      <c r="C22" s="109">
        <f t="shared" ref="C22:H22" si="3">C20+C21</f>
        <v>19662665.150000002</v>
      </c>
      <c r="D22" s="109">
        <f t="shared" si="3"/>
        <v>752028.64</v>
      </c>
      <c r="E22" s="109">
        <f t="shared" si="3"/>
        <v>1990175.63</v>
      </c>
      <c r="F22" s="109">
        <f t="shared" si="3"/>
        <v>1179155.9000000004</v>
      </c>
      <c r="G22" s="109">
        <f t="shared" si="3"/>
        <v>1341117.8799999999</v>
      </c>
      <c r="H22" s="109">
        <f t="shared" si="3"/>
        <v>0</v>
      </c>
      <c r="I22" s="112"/>
      <c r="J22" s="109">
        <f>J20+J21</f>
        <v>1333563.7800000003</v>
      </c>
      <c r="K22" s="109">
        <f>K20+K21</f>
        <v>2488779.9</v>
      </c>
    </row>
    <row r="23" spans="1:11" ht="25" thickTop="1">
      <c r="A23" s="149" t="s">
        <v>70</v>
      </c>
      <c r="B23" s="145"/>
      <c r="C23" s="113">
        <f t="shared" ref="C23:H23" si="4">C11-C20</f>
        <v>115896.75</v>
      </c>
      <c r="D23" s="113">
        <f t="shared" si="4"/>
        <v>394569.29000000015</v>
      </c>
      <c r="E23" s="113">
        <f t="shared" si="4"/>
        <v>5234.3700000001118</v>
      </c>
      <c r="F23" s="113">
        <f t="shared" si="4"/>
        <v>118219.09999999963</v>
      </c>
      <c r="G23" s="113">
        <f t="shared" si="4"/>
        <v>536241.12000000011</v>
      </c>
      <c r="H23" s="113">
        <f t="shared" si="4"/>
        <v>699</v>
      </c>
      <c r="I23" s="113">
        <f>I11</f>
        <v>112498</v>
      </c>
      <c r="J23" s="113">
        <f>J11-J20</f>
        <v>314011.21999999974</v>
      </c>
      <c r="K23" s="113">
        <f>K11-K20</f>
        <v>-2468807.9</v>
      </c>
    </row>
    <row r="24" spans="1:11" ht="12">
      <c r="A24" s="183" t="s">
        <v>133</v>
      </c>
      <c r="B24" s="184">
        <v>7000</v>
      </c>
      <c r="C24" s="105"/>
      <c r="D24" s="105"/>
      <c r="E24" s="105"/>
      <c r="F24" s="105"/>
      <c r="G24" s="105"/>
      <c r="H24" s="105"/>
      <c r="I24" s="105"/>
      <c r="J24" s="105"/>
      <c r="K24" s="105"/>
    </row>
    <row r="25" spans="1:11" ht="14" customHeight="1">
      <c r="A25" s="185" t="s">
        <v>134</v>
      </c>
      <c r="B25" s="186">
        <v>8000</v>
      </c>
      <c r="C25" s="105"/>
      <c r="D25" s="105"/>
      <c r="E25" s="105"/>
      <c r="F25" s="105"/>
      <c r="G25" s="105"/>
      <c r="H25" s="105"/>
      <c r="I25" s="105"/>
      <c r="J25" s="105"/>
      <c r="K25" s="105"/>
    </row>
    <row r="26" spans="1:11" ht="16" thickBot="1">
      <c r="A26" s="241" t="s">
        <v>135</v>
      </c>
      <c r="B26" s="153"/>
      <c r="C26" s="114">
        <f t="shared" ref="C26:K26" si="5">C24-C25</f>
        <v>0</v>
      </c>
      <c r="D26" s="114">
        <f t="shared" si="5"/>
        <v>0</v>
      </c>
      <c r="E26" s="114">
        <f t="shared" si="5"/>
        <v>0</v>
      </c>
      <c r="F26" s="114">
        <f t="shared" si="5"/>
        <v>0</v>
      </c>
      <c r="G26" s="114">
        <f t="shared" si="5"/>
        <v>0</v>
      </c>
      <c r="H26" s="114">
        <f t="shared" si="5"/>
        <v>0</v>
      </c>
      <c r="I26" s="114">
        <f t="shared" si="5"/>
        <v>0</v>
      </c>
      <c r="J26" s="114">
        <f t="shared" si="5"/>
        <v>0</v>
      </c>
      <c r="K26" s="114">
        <f t="shared" si="5"/>
        <v>0</v>
      </c>
    </row>
    <row r="27" spans="1:11" ht="37.5" customHeight="1" thickTop="1" thickBot="1">
      <c r="A27" s="312" t="s">
        <v>136</v>
      </c>
      <c r="B27" s="313"/>
      <c r="C27" s="163">
        <f t="shared" ref="C27:K27" si="6">C23+C26</f>
        <v>115896.75</v>
      </c>
      <c r="D27" s="163">
        <f t="shared" si="6"/>
        <v>394569.29000000015</v>
      </c>
      <c r="E27" s="163">
        <f t="shared" si="6"/>
        <v>5234.3700000001118</v>
      </c>
      <c r="F27" s="163">
        <f t="shared" si="6"/>
        <v>118219.09999999963</v>
      </c>
      <c r="G27" s="163">
        <f t="shared" si="6"/>
        <v>536241.12000000011</v>
      </c>
      <c r="H27" s="163">
        <f t="shared" si="6"/>
        <v>699</v>
      </c>
      <c r="I27" s="163">
        <f t="shared" si="6"/>
        <v>112498</v>
      </c>
      <c r="J27" s="163">
        <f t="shared" si="6"/>
        <v>314011.21999999974</v>
      </c>
      <c r="K27" s="163">
        <f t="shared" si="6"/>
        <v>-2468807.9</v>
      </c>
    </row>
    <row r="28" spans="1:11" ht="13" thickTop="1">
      <c r="A28" s="249" t="s">
        <v>170</v>
      </c>
      <c r="B28" s="150"/>
      <c r="C28" s="105">
        <v>5150628</v>
      </c>
      <c r="D28" s="105">
        <v>2115672</v>
      </c>
      <c r="E28" s="105">
        <v>104917</v>
      </c>
      <c r="F28" s="105">
        <v>617231</v>
      </c>
      <c r="G28" s="105">
        <v>463800</v>
      </c>
      <c r="H28" s="105">
        <v>519791</v>
      </c>
      <c r="I28" s="105">
        <v>1418843</v>
      </c>
      <c r="J28" s="105">
        <v>237985</v>
      </c>
      <c r="K28" s="105">
        <v>3428935</v>
      </c>
    </row>
    <row r="29" spans="1:11" ht="12">
      <c r="A29" s="242" t="s">
        <v>46</v>
      </c>
      <c r="B29" s="48"/>
      <c r="C29" s="105"/>
      <c r="D29" s="105"/>
      <c r="E29" s="105">
        <v>-92692</v>
      </c>
      <c r="F29" s="105"/>
      <c r="G29" s="105"/>
      <c r="H29" s="105"/>
      <c r="I29" s="105"/>
      <c r="J29" s="105"/>
      <c r="K29" s="105">
        <v>92692</v>
      </c>
    </row>
    <row r="30" spans="1:11" ht="14" customHeight="1" thickBot="1">
      <c r="A30" s="154" t="s">
        <v>171</v>
      </c>
      <c r="B30" s="155"/>
      <c r="C30" s="115">
        <f t="shared" ref="C30:K30" si="7">SUM(C27:C29)</f>
        <v>5266524.75</v>
      </c>
      <c r="D30" s="115">
        <f t="shared" si="7"/>
        <v>2510241.29</v>
      </c>
      <c r="E30" s="115">
        <f t="shared" si="7"/>
        <v>17459.370000000112</v>
      </c>
      <c r="F30" s="115">
        <f t="shared" si="7"/>
        <v>735450.09999999963</v>
      </c>
      <c r="G30" s="115">
        <f t="shared" si="7"/>
        <v>1000041.1200000001</v>
      </c>
      <c r="H30" s="115">
        <f t="shared" si="7"/>
        <v>520490</v>
      </c>
      <c r="I30" s="115">
        <f t="shared" si="7"/>
        <v>1531341</v>
      </c>
      <c r="J30" s="115">
        <f t="shared" si="7"/>
        <v>551996.21999999974</v>
      </c>
      <c r="K30" s="115">
        <f t="shared" si="7"/>
        <v>1052819.1000000001</v>
      </c>
    </row>
    <row r="31" spans="1:11" ht="14" customHeight="1" thickTop="1">
      <c r="A31" s="49"/>
    </row>
    <row r="32" spans="1:11">
      <c r="A32" s="30" t="s">
        <v>182</v>
      </c>
    </row>
    <row r="33" spans="1:1">
      <c r="A33" s="281"/>
    </row>
  </sheetData>
  <sheetProtection algorithmName="SHA-512" hashValue="WlXn01xcmSRxZpBLN91svxvjNOtTMIukM+ZLdix9+rbc84QAJwEVE+mYiu8aDi77dRkN5xBYMnWQVP/rd94VQw==" saltValue="XPnYaxUSvzU0iaLaYji6Q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zoomScale="125" zoomScaleNormal="125" workbookViewId="0">
      <selection activeCell="K29" sqref="K29"/>
    </sheetView>
  </sheetViews>
  <sheetFormatPr baseColWidth="10" defaultColWidth="9.1640625" defaultRowHeight="13"/>
  <cols>
    <col min="1" max="1" width="0.83203125" style="81" customWidth="1"/>
    <col min="2" max="2" width="13.6640625" style="81" customWidth="1"/>
    <col min="3" max="3" width="18.5" style="81" customWidth="1"/>
    <col min="4" max="4" width="7.5" style="81" customWidth="1"/>
    <col min="5" max="15" width="13.6640625" style="81" customWidth="1"/>
    <col min="16" max="16" width="2.5" style="81" customWidth="1"/>
    <col min="17" max="16384" width="9.1640625" style="81"/>
  </cols>
  <sheetData>
    <row r="1" spans="1:13" ht="17.25" customHeight="1">
      <c r="A1" s="311" t="s">
        <v>172</v>
      </c>
      <c r="B1" s="314"/>
      <c r="C1" s="315"/>
      <c r="D1" s="315"/>
      <c r="E1" s="315"/>
      <c r="F1" s="315"/>
      <c r="G1" s="315"/>
      <c r="H1" s="315"/>
      <c r="I1" s="315"/>
      <c r="J1" s="315"/>
      <c r="K1" s="315"/>
      <c r="L1" s="316"/>
      <c r="M1" s="316"/>
    </row>
    <row r="2" spans="1:13" s="80" customFormat="1" ht="24" customHeight="1">
      <c r="A2" s="126"/>
    </row>
    <row r="3" spans="1:13" s="245" customFormat="1">
      <c r="B3" s="206" t="s">
        <v>90</v>
      </c>
    </row>
    <row r="4" spans="1:13" ht="9.75" customHeight="1"/>
    <row r="5" spans="1:13" ht="23" customHeight="1">
      <c r="B5" s="322" t="s">
        <v>173</v>
      </c>
      <c r="C5" s="326"/>
      <c r="D5" s="326"/>
      <c r="E5" s="326"/>
      <c r="F5" s="326"/>
      <c r="G5" s="326"/>
      <c r="H5" s="326"/>
      <c r="I5" s="326"/>
      <c r="J5" s="326"/>
      <c r="K5" s="326"/>
      <c r="L5" s="326"/>
    </row>
    <row r="6" spans="1:13" ht="17" customHeight="1">
      <c r="B6" s="320" t="str">
        <f>'ASA1'!C9</f>
        <v>Bethalto Community Unit #8</v>
      </c>
      <c r="C6" s="320"/>
      <c r="D6" s="82"/>
      <c r="E6" s="325" t="s">
        <v>201</v>
      </c>
      <c r="F6" s="325"/>
      <c r="G6" s="325"/>
      <c r="H6" s="83"/>
      <c r="I6" s="127" t="s">
        <v>202</v>
      </c>
      <c r="J6" s="83"/>
      <c r="K6" s="321" t="s">
        <v>203</v>
      </c>
      <c r="L6" s="321"/>
    </row>
    <row r="7" spans="1:13" ht="17" customHeight="1">
      <c r="B7" s="84" t="s">
        <v>74</v>
      </c>
      <c r="C7" s="82"/>
      <c r="D7" s="82"/>
      <c r="E7" s="323" t="s">
        <v>75</v>
      </c>
      <c r="F7" s="324"/>
      <c r="G7" s="324"/>
      <c r="H7" s="82"/>
      <c r="I7" s="85" t="s">
        <v>76</v>
      </c>
      <c r="J7" s="82"/>
      <c r="K7" s="323" t="s">
        <v>77</v>
      </c>
      <c r="L7" s="324"/>
    </row>
    <row r="8" spans="1:13">
      <c r="B8" s="322" t="s">
        <v>174</v>
      </c>
      <c r="C8" s="322"/>
      <c r="D8" s="322"/>
      <c r="E8" s="322"/>
      <c r="F8" s="322"/>
      <c r="G8" s="322"/>
      <c r="H8" s="322"/>
      <c r="I8" s="322"/>
      <c r="J8" s="322"/>
      <c r="K8" s="322"/>
      <c r="L8" s="322"/>
    </row>
    <row r="9" spans="1:13" ht="6" customHeight="1">
      <c r="B9" s="86"/>
      <c r="C9" s="86"/>
    </row>
    <row r="10" spans="1:13" s="18" customFormat="1" ht="11">
      <c r="B10" s="87" t="s">
        <v>82</v>
      </c>
      <c r="C10" s="88"/>
    </row>
    <row r="11" spans="1:13" ht="6" customHeight="1">
      <c r="B11" s="89"/>
      <c r="C11" s="89"/>
    </row>
    <row r="12" spans="1:13">
      <c r="B12" s="266" t="s">
        <v>175</v>
      </c>
      <c r="C12" s="89"/>
    </row>
    <row r="13" spans="1:13" s="18" customFormat="1" ht="36">
      <c r="B13" s="90"/>
      <c r="C13" s="91"/>
      <c r="D13" s="91"/>
      <c r="E13" s="92" t="s">
        <v>7</v>
      </c>
      <c r="F13" s="92" t="s">
        <v>47</v>
      </c>
      <c r="G13" s="92" t="s">
        <v>24</v>
      </c>
      <c r="H13" s="92" t="s">
        <v>8</v>
      </c>
      <c r="I13" s="92" t="s">
        <v>73</v>
      </c>
      <c r="J13" s="92" t="s">
        <v>115</v>
      </c>
      <c r="K13" s="92" t="s">
        <v>38</v>
      </c>
      <c r="L13" s="92" t="s">
        <v>116</v>
      </c>
      <c r="M13" s="92" t="s">
        <v>39</v>
      </c>
    </row>
    <row r="14" spans="1:13" s="18" customFormat="1" ht="12">
      <c r="B14" s="187" t="s">
        <v>18</v>
      </c>
      <c r="C14" s="188"/>
      <c r="D14" s="189">
        <v>1000</v>
      </c>
      <c r="E14" s="122">
        <f>('ASA3'!C7)</f>
        <v>5014005</v>
      </c>
      <c r="F14" s="122">
        <f>('ASA3'!D7)</f>
        <v>1146597.9300000002</v>
      </c>
      <c r="G14" s="122">
        <f>('ASA3'!E7)</f>
        <v>1995410</v>
      </c>
      <c r="H14" s="122">
        <f>('ASA3'!F7)</f>
        <v>445498</v>
      </c>
      <c r="I14" s="122">
        <f>('ASA3'!G7)</f>
        <v>1877359</v>
      </c>
      <c r="J14" s="122">
        <f>('ASA3'!H7)</f>
        <v>699</v>
      </c>
      <c r="K14" s="122">
        <f>('ASA3'!I7)</f>
        <v>112498</v>
      </c>
      <c r="L14" s="122">
        <f>('ASA3'!J7)</f>
        <v>1647575</v>
      </c>
      <c r="M14" s="122">
        <f>('ASA3'!K7)</f>
        <v>19972</v>
      </c>
    </row>
    <row r="15" spans="1:13" s="18" customFormat="1" ht="21.75" customHeight="1">
      <c r="B15" s="327" t="s">
        <v>137</v>
      </c>
      <c r="C15" s="284"/>
      <c r="D15" s="189">
        <v>2000</v>
      </c>
      <c r="E15" s="122">
        <f>('ASA3'!C8)</f>
        <v>0</v>
      </c>
      <c r="F15" s="122">
        <f>('ASA3'!D8)</f>
        <v>0</v>
      </c>
      <c r="G15" s="256"/>
      <c r="H15" s="122">
        <f>('ASA3'!F8)</f>
        <v>0</v>
      </c>
      <c r="I15" s="122">
        <f>('ASA3'!G8)</f>
        <v>0</v>
      </c>
      <c r="J15" s="256"/>
      <c r="K15" s="256"/>
      <c r="L15" s="256"/>
      <c r="M15" s="256"/>
    </row>
    <row r="16" spans="1:13" s="18" customFormat="1" ht="12">
      <c r="B16" s="187" t="s">
        <v>19</v>
      </c>
      <c r="C16" s="188"/>
      <c r="D16" s="189">
        <v>3000</v>
      </c>
      <c r="E16" s="122">
        <f>('ASA3'!C9)</f>
        <v>12520121.600000001</v>
      </c>
      <c r="F16" s="122">
        <f>('ASA3'!D9)</f>
        <v>0</v>
      </c>
      <c r="G16" s="122">
        <f>('ASA3'!E9)</f>
        <v>0</v>
      </c>
      <c r="H16" s="122">
        <f>('ASA3'!F9)</f>
        <v>851877</v>
      </c>
      <c r="I16" s="122">
        <f>('ASA3'!G9)</f>
        <v>0</v>
      </c>
      <c r="J16" s="122">
        <f>('ASA3'!H9)</f>
        <v>0</v>
      </c>
      <c r="K16" s="122">
        <f>('ASA3'!I9)</f>
        <v>0</v>
      </c>
      <c r="L16" s="122">
        <f>('ASA3'!J9)</f>
        <v>0</v>
      </c>
      <c r="M16" s="122">
        <f>('ASA3'!K9)</f>
        <v>0</v>
      </c>
    </row>
    <row r="17" spans="2:13" s="18" customFormat="1" ht="12">
      <c r="B17" s="187" t="s">
        <v>20</v>
      </c>
      <c r="C17" s="188"/>
      <c r="D17" s="189">
        <v>4000</v>
      </c>
      <c r="E17" s="122">
        <f>('ASA3'!C10)</f>
        <v>2244435.2999999998</v>
      </c>
      <c r="F17" s="122">
        <f>('ASA3'!D10)</f>
        <v>0</v>
      </c>
      <c r="G17" s="122">
        <f>('ASA3'!E10)</f>
        <v>0</v>
      </c>
      <c r="H17" s="122">
        <f>('ASA3'!F10)</f>
        <v>0</v>
      </c>
      <c r="I17" s="122">
        <f>('ASA3'!G10)</f>
        <v>0</v>
      </c>
      <c r="J17" s="122">
        <f>('ASA3'!H10)</f>
        <v>0</v>
      </c>
      <c r="K17" s="122">
        <f>('ASA3'!I10)</f>
        <v>0</v>
      </c>
      <c r="L17" s="122">
        <f>('ASA3'!J10)</f>
        <v>0</v>
      </c>
      <c r="M17" s="122">
        <f>('ASA3'!K10)</f>
        <v>0</v>
      </c>
    </row>
    <row r="18" spans="2:13" s="18" customFormat="1" ht="13.5" customHeight="1" thickBot="1">
      <c r="B18" s="158" t="s">
        <v>99</v>
      </c>
      <c r="C18" s="159"/>
      <c r="D18" s="160"/>
      <c r="E18" s="122">
        <f>('ASA3'!C11)</f>
        <v>19778561.900000002</v>
      </c>
      <c r="F18" s="122">
        <f>('ASA3'!D11)</f>
        <v>1146597.9300000002</v>
      </c>
      <c r="G18" s="122">
        <f>('ASA3'!E11)</f>
        <v>1995410</v>
      </c>
      <c r="H18" s="122">
        <f>('ASA3'!F11)</f>
        <v>1297375</v>
      </c>
      <c r="I18" s="122">
        <f>('ASA3'!G11)</f>
        <v>1877359</v>
      </c>
      <c r="J18" s="122">
        <f>('ASA3'!H11)</f>
        <v>699</v>
      </c>
      <c r="K18" s="122">
        <f>('ASA3'!I11)</f>
        <v>112498</v>
      </c>
      <c r="L18" s="122">
        <f>('ASA3'!J11)</f>
        <v>1647575</v>
      </c>
      <c r="M18" s="122">
        <f>('ASA3'!K11)</f>
        <v>19972</v>
      </c>
    </row>
    <row r="19" spans="2:13" s="18" customFormat="1" ht="15" customHeight="1" thickTop="1" thickBot="1">
      <c r="B19" s="317" t="s">
        <v>101</v>
      </c>
      <c r="C19" s="318"/>
      <c r="D19" s="319"/>
      <c r="E19" s="257">
        <f>'ASA3'!C20</f>
        <v>19662665.150000002</v>
      </c>
      <c r="F19" s="257">
        <f>'ASA3'!D20</f>
        <v>752028.64</v>
      </c>
      <c r="G19" s="257">
        <f>'ASA3'!E20</f>
        <v>1990175.63</v>
      </c>
      <c r="H19" s="257">
        <f>'ASA3'!F20</f>
        <v>1179155.9000000004</v>
      </c>
      <c r="I19" s="257">
        <f>'ASA3'!G20</f>
        <v>1341117.8799999999</v>
      </c>
      <c r="J19" s="257">
        <f>'ASA3'!H20</f>
        <v>0</v>
      </c>
      <c r="K19" s="258"/>
      <c r="L19" s="257">
        <f>'ASA3'!J20</f>
        <v>1333563.7800000003</v>
      </c>
      <c r="M19" s="257">
        <f>'ASA3'!K20</f>
        <v>2488779.9</v>
      </c>
    </row>
    <row r="20" spans="2:13" s="18" customFormat="1" thickTop="1">
      <c r="B20" s="156" t="s">
        <v>138</v>
      </c>
      <c r="C20" s="157"/>
      <c r="D20" s="93"/>
      <c r="E20" s="123">
        <f>'ASA3'!C26</f>
        <v>0</v>
      </c>
      <c r="F20" s="123">
        <f>'ASA3'!D26</f>
        <v>0</v>
      </c>
      <c r="G20" s="123">
        <f>'ASA3'!E26</f>
        <v>0</v>
      </c>
      <c r="H20" s="123">
        <f>'ASA3'!F26</f>
        <v>0</v>
      </c>
      <c r="I20" s="123">
        <f>'ASA3'!G26</f>
        <v>0</v>
      </c>
      <c r="J20" s="123">
        <f>'ASA3'!H26</f>
        <v>0</v>
      </c>
      <c r="K20" s="123">
        <f>'ASA3'!I26</f>
        <v>0</v>
      </c>
      <c r="L20" s="123">
        <f>'ASA3'!J26</f>
        <v>0</v>
      </c>
      <c r="M20" s="123">
        <f>'ASA3'!K26</f>
        <v>0</v>
      </c>
    </row>
    <row r="21" spans="2:13" s="18" customFormat="1" ht="13.5" customHeight="1" thickBot="1">
      <c r="B21" s="162" t="str">
        <f>'ASA3'!A28</f>
        <v>Beginning Fund Balances - July 1, 2020</v>
      </c>
      <c r="C21" s="159"/>
      <c r="D21" s="160"/>
      <c r="E21" s="124">
        <f>'ASA3'!C28</f>
        <v>5150628</v>
      </c>
      <c r="F21" s="124">
        <f>'ASA3'!D28</f>
        <v>2115672</v>
      </c>
      <c r="G21" s="124">
        <f>'ASA3'!E28</f>
        <v>104917</v>
      </c>
      <c r="H21" s="124">
        <f>'ASA3'!F28</f>
        <v>617231</v>
      </c>
      <c r="I21" s="124">
        <f>'ASA3'!G28</f>
        <v>463800</v>
      </c>
      <c r="J21" s="124">
        <f>'ASA3'!H28</f>
        <v>519791</v>
      </c>
      <c r="K21" s="124">
        <f>'ASA3'!I28</f>
        <v>1418843</v>
      </c>
      <c r="L21" s="124">
        <f>'ASA3'!J28</f>
        <v>237985</v>
      </c>
      <c r="M21" s="124">
        <f>'ASA3'!K28</f>
        <v>3428935</v>
      </c>
    </row>
    <row r="22" spans="2:13" s="18" customFormat="1" thickTop="1">
      <c r="B22" s="156" t="s">
        <v>86</v>
      </c>
      <c r="C22" s="157"/>
      <c r="D22" s="161"/>
      <c r="E22" s="124">
        <f>'ASA3'!C29</f>
        <v>0</v>
      </c>
      <c r="F22" s="124">
        <f>'ASA3'!D29</f>
        <v>0</v>
      </c>
      <c r="G22" s="124">
        <f>'ASA3'!E29</f>
        <v>-92692</v>
      </c>
      <c r="H22" s="124">
        <f>'ASA3'!F29</f>
        <v>0</v>
      </c>
      <c r="I22" s="124">
        <f>'ASA3'!G29</f>
        <v>0</v>
      </c>
      <c r="J22" s="124">
        <f>'ASA3'!H29</f>
        <v>0</v>
      </c>
      <c r="K22" s="124">
        <f>'ASA3'!I29</f>
        <v>0</v>
      </c>
      <c r="L22" s="124">
        <f>'ASA3'!J29</f>
        <v>0</v>
      </c>
      <c r="M22" s="124">
        <f>'ASA3'!K29</f>
        <v>92692</v>
      </c>
    </row>
    <row r="23" spans="2:13" s="18" customFormat="1" ht="13.5" customHeight="1" thickBot="1">
      <c r="B23" s="162" t="str">
        <f>'ASA3'!A30</f>
        <v>Ending Fund Balances June 30, 2021</v>
      </c>
      <c r="C23" s="159"/>
      <c r="D23" s="160"/>
      <c r="E23" s="125">
        <f>SUM(E18,E20,E21,E22)-E19</f>
        <v>5266524.75</v>
      </c>
      <c r="F23" s="125">
        <f>'ASA3'!D30</f>
        <v>2510241.29</v>
      </c>
      <c r="G23" s="125">
        <f>'ASA3'!E30</f>
        <v>17459.370000000112</v>
      </c>
      <c r="H23" s="125">
        <f>'ASA3'!F30</f>
        <v>735450.09999999963</v>
      </c>
      <c r="I23" s="125">
        <f>'ASA3'!G30</f>
        <v>1000041.1200000001</v>
      </c>
      <c r="J23" s="125">
        <f>'ASA3'!H30</f>
        <v>520490</v>
      </c>
      <c r="K23" s="125">
        <f>'ASA3'!I30</f>
        <v>1531341</v>
      </c>
      <c r="L23" s="125">
        <f>'ASA3'!J30</f>
        <v>551996.21999999974</v>
      </c>
      <c r="M23" s="125">
        <f>'ASA3'!K30</f>
        <v>1052819.1000000001</v>
      </c>
    </row>
    <row r="24" spans="2:13" s="18" customFormat="1" ht="12" thickTop="1">
      <c r="B24" s="8"/>
      <c r="C24" s="94"/>
      <c r="D24" s="95"/>
      <c r="E24" s="95"/>
      <c r="F24" s="95"/>
      <c r="G24" s="95"/>
      <c r="H24" s="95"/>
      <c r="I24" s="95"/>
      <c r="J24" s="95"/>
      <c r="K24" s="95"/>
      <c r="L24" s="95"/>
    </row>
    <row r="25" spans="2:13" s="18" customFormat="1" ht="11"/>
    <row r="26" spans="2:13" s="18" customFormat="1" ht="6" customHeight="1"/>
    <row r="27" spans="2:13" s="18" customFormat="1" ht="35" customHeight="1"/>
    <row r="28" spans="2:13" ht="14" customHeight="1"/>
    <row r="29" spans="2:13" s="18" customFormat="1" ht="11"/>
    <row r="30" spans="2:13" s="18" customFormat="1" ht="12.25" customHeight="1"/>
    <row r="31" spans="2:13" s="18" customFormat="1" ht="12.25" customHeight="1"/>
    <row r="32" spans="2:13" s="18" customFormat="1" ht="12.25" customHeight="1"/>
    <row r="33" spans="1:15" s="18" customFormat="1" ht="12.25" customHeight="1"/>
    <row r="34" spans="1:15" s="18" customFormat="1" ht="12.25" customHeight="1"/>
    <row r="35" spans="1:15" s="18" customFormat="1" ht="12.25" customHeight="1"/>
    <row r="36" spans="1:15" s="18" customFormat="1" ht="12.25" customHeight="1"/>
    <row r="37" spans="1:15" s="18" customFormat="1" ht="12.25" customHeight="1"/>
    <row r="38" spans="1:15" s="18" customFormat="1" ht="12.25" customHeight="1"/>
    <row r="39" spans="1:15" s="18" customFormat="1" ht="12.25" customHeight="1"/>
    <row r="40" spans="1:15" s="18" customFormat="1" ht="12.25" customHeight="1"/>
    <row r="41" spans="1:15" s="18" customFormat="1" ht="12.25" customHeight="1"/>
    <row r="42" spans="1:15" ht="2.25" customHeight="1">
      <c r="A42" s="96"/>
    </row>
    <row r="44" spans="1:15" s="97" customFormat="1">
      <c r="N44" s="81"/>
      <c r="O44" s="81"/>
    </row>
    <row r="45" spans="1:15" s="18" customFormat="1">
      <c r="B45" s="164"/>
      <c r="N45" s="81"/>
      <c r="O45" s="81"/>
    </row>
    <row r="46" spans="1:15" s="18" customFormat="1" ht="12.25" customHeight="1">
      <c r="N46" s="81"/>
      <c r="O46" s="81"/>
    </row>
    <row r="47" spans="1:15" s="18" customFormat="1" ht="12.25" customHeight="1">
      <c r="N47" s="81"/>
      <c r="O47" s="81"/>
    </row>
    <row r="48" spans="1:15" s="18" customFormat="1" ht="12.25" customHeight="1">
      <c r="N48" s="81"/>
      <c r="O48" s="81"/>
    </row>
    <row r="49" spans="1:15" s="18" customFormat="1" ht="12.25" customHeight="1">
      <c r="N49" s="81"/>
      <c r="O49" s="81"/>
    </row>
    <row r="50" spans="1:15" s="18" customFormat="1" ht="12.25" customHeight="1">
      <c r="N50" s="81"/>
      <c r="O50" s="81"/>
    </row>
    <row r="51" spans="1:15" s="18" customFormat="1" ht="12.25" customHeight="1">
      <c r="N51" s="81"/>
      <c r="O51" s="81"/>
    </row>
    <row r="52" spans="1:15" s="18" customFormat="1" ht="12.25" customHeight="1">
      <c r="N52" s="81"/>
      <c r="O52" s="81"/>
    </row>
    <row r="53" spans="1:15" s="18" customFormat="1" ht="12.25" customHeight="1">
      <c r="N53" s="81"/>
      <c r="O53" s="81"/>
    </row>
    <row r="54" spans="1:15" s="18" customFormat="1" ht="12.25" customHeight="1">
      <c r="N54" s="81"/>
      <c r="O54" s="81"/>
    </row>
    <row r="55" spans="1:15" s="18" customFormat="1" ht="12.25" customHeight="1">
      <c r="N55" s="81"/>
      <c r="O55" s="81"/>
    </row>
    <row r="56" spans="1:15" s="18" customFormat="1" ht="12.25" customHeight="1">
      <c r="N56" s="81"/>
      <c r="O56" s="81"/>
    </row>
    <row r="57" spans="1:15" s="18" customFormat="1" ht="12.25" customHeight="1">
      <c r="A57" s="98"/>
      <c r="N57" s="81"/>
      <c r="O57" s="81"/>
    </row>
    <row r="58" spans="1:15" ht="3.75" customHeight="1"/>
    <row r="60" spans="1:15">
      <c r="N60" s="96"/>
    </row>
    <row r="61" spans="1:15">
      <c r="N61" s="96"/>
    </row>
    <row r="62" spans="1:15">
      <c r="N62" s="96"/>
    </row>
    <row r="63" spans="1:15">
      <c r="N63" s="96"/>
    </row>
    <row r="64" spans="1:15">
      <c r="N64" s="96"/>
    </row>
    <row r="65" spans="14:14">
      <c r="N65" s="96"/>
    </row>
    <row r="66" spans="14:14">
      <c r="N66" s="96"/>
    </row>
    <row r="67" spans="14:14">
      <c r="N67" s="96"/>
    </row>
    <row r="68" spans="14:14">
      <c r="N68" s="96"/>
    </row>
    <row r="69" spans="14:14">
      <c r="N69" s="96"/>
    </row>
    <row r="70" spans="14:14">
      <c r="N70" s="96"/>
    </row>
    <row r="71" spans="14:14">
      <c r="N71" s="96"/>
    </row>
  </sheetData>
  <sheetProtection algorithmName="SHA-512" hashValue="tKjgs5Yc1kL0bevL3MNGGpLdLdJL95b2ZJx7sumoTsn6X8F6/9QGPtN1yYYSRYHzlFcMhGwPZYWdU02gfCcSrA==" saltValue="gbzW6li4oSlDZn9MwEtjcQ=="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4A4D-2703-B64F-ADDF-DA7229DC7D32}">
  <dimension ref="A1:G263"/>
  <sheetViews>
    <sheetView workbookViewId="0">
      <selection activeCell="G35" sqref="G35"/>
    </sheetView>
  </sheetViews>
  <sheetFormatPr baseColWidth="10" defaultColWidth="8.83203125" defaultRowHeight="15"/>
  <cols>
    <col min="1" max="1" width="36.83203125" style="339" customWidth="1"/>
    <col min="2" max="2" width="38.1640625" style="339" bestFit="1" customWidth="1"/>
    <col min="3" max="6" width="8.83203125" style="339"/>
    <col min="7" max="7" width="30.1640625" style="339" bestFit="1" customWidth="1"/>
    <col min="8" max="16384" width="8.83203125" style="339"/>
  </cols>
  <sheetData>
    <row r="1" spans="1:2">
      <c r="A1" s="338" t="s">
        <v>609</v>
      </c>
      <c r="B1" s="338"/>
    </row>
    <row r="3" spans="1:2">
      <c r="A3" s="340" t="s">
        <v>204</v>
      </c>
      <c r="B3" s="340"/>
    </row>
    <row r="4" spans="1:2">
      <c r="A4" t="s">
        <v>610</v>
      </c>
      <c r="B4" t="s">
        <v>621</v>
      </c>
    </row>
    <row r="5" spans="1:2">
      <c r="A5" t="s">
        <v>611</v>
      </c>
      <c r="B5" t="s">
        <v>622</v>
      </c>
    </row>
    <row r="6" spans="1:2">
      <c r="A6" t="s">
        <v>207</v>
      </c>
      <c r="B6" t="s">
        <v>249</v>
      </c>
    </row>
    <row r="7" spans="1:2">
      <c r="A7" t="s">
        <v>612</v>
      </c>
      <c r="B7" t="s">
        <v>205</v>
      </c>
    </row>
    <row r="8" spans="1:2">
      <c r="A8" t="s">
        <v>209</v>
      </c>
      <c r="B8" t="s">
        <v>623</v>
      </c>
    </row>
    <row r="9" spans="1:2">
      <c r="A9" t="s">
        <v>211</v>
      </c>
      <c r="B9" t="s">
        <v>206</v>
      </c>
    </row>
    <row r="10" spans="1:2">
      <c r="A10" t="s">
        <v>212</v>
      </c>
      <c r="B10" t="s">
        <v>208</v>
      </c>
    </row>
    <row r="11" spans="1:2">
      <c r="A11" t="s">
        <v>613</v>
      </c>
      <c r="B11" t="s">
        <v>210</v>
      </c>
    </row>
    <row r="12" spans="1:2">
      <c r="A12" t="s">
        <v>213</v>
      </c>
      <c r="B12" t="s">
        <v>215</v>
      </c>
    </row>
    <row r="13" spans="1:2">
      <c r="A13" t="s">
        <v>214</v>
      </c>
      <c r="B13" t="s">
        <v>218</v>
      </c>
    </row>
    <row r="14" spans="1:2">
      <c r="A14" t="s">
        <v>219</v>
      </c>
      <c r="B14" t="s">
        <v>220</v>
      </c>
    </row>
    <row r="15" spans="1:2">
      <c r="A15" t="s">
        <v>614</v>
      </c>
      <c r="B15" t="s">
        <v>624</v>
      </c>
    </row>
    <row r="16" spans="1:2">
      <c r="A16" t="s">
        <v>221</v>
      </c>
      <c r="B16" t="s">
        <v>222</v>
      </c>
    </row>
    <row r="17" spans="1:2">
      <c r="A17" t="s">
        <v>223</v>
      </c>
      <c r="B17" t="s">
        <v>224</v>
      </c>
    </row>
    <row r="18" spans="1:2">
      <c r="A18" t="s">
        <v>225</v>
      </c>
      <c r="B18" t="s">
        <v>625</v>
      </c>
    </row>
    <row r="19" spans="1:2">
      <c r="A19" t="s">
        <v>229</v>
      </c>
      <c r="B19" t="s">
        <v>226</v>
      </c>
    </row>
    <row r="20" spans="1:2">
      <c r="A20" t="s">
        <v>615</v>
      </c>
      <c r="B20" t="s">
        <v>626</v>
      </c>
    </row>
    <row r="21" spans="1:2">
      <c r="A21" t="s">
        <v>616</v>
      </c>
      <c r="B21" t="s">
        <v>227</v>
      </c>
    </row>
    <row r="22" spans="1:2">
      <c r="A22" t="s">
        <v>507</v>
      </c>
      <c r="B22" t="s">
        <v>230</v>
      </c>
    </row>
    <row r="23" spans="1:2">
      <c r="A23" t="s">
        <v>233</v>
      </c>
      <c r="B23" t="s">
        <v>231</v>
      </c>
    </row>
    <row r="24" spans="1:2">
      <c r="A24" t="s">
        <v>239</v>
      </c>
      <c r="B24" t="s">
        <v>232</v>
      </c>
    </row>
    <row r="25" spans="1:2">
      <c r="A25" t="s">
        <v>617</v>
      </c>
      <c r="B25" t="s">
        <v>316</v>
      </c>
    </row>
    <row r="26" spans="1:2">
      <c r="A26" t="s">
        <v>241</v>
      </c>
      <c r="B26" t="s">
        <v>627</v>
      </c>
    </row>
    <row r="27" spans="1:2">
      <c r="A27" t="s">
        <v>244</v>
      </c>
      <c r="B27" t="s">
        <v>238</v>
      </c>
    </row>
    <row r="28" spans="1:2">
      <c r="A28" t="s">
        <v>618</v>
      </c>
      <c r="B28" t="s">
        <v>242</v>
      </c>
    </row>
    <row r="29" spans="1:2">
      <c r="A29" t="s">
        <v>619</v>
      </c>
      <c r="B29" t="s">
        <v>246</v>
      </c>
    </row>
    <row r="30" spans="1:2">
      <c r="A30" t="s">
        <v>538</v>
      </c>
      <c r="B30" t="s">
        <v>247</v>
      </c>
    </row>
    <row r="31" spans="1:2">
      <c r="A31" t="s">
        <v>620</v>
      </c>
      <c r="B31" t="s">
        <v>248</v>
      </c>
    </row>
    <row r="32" spans="1:2">
      <c r="A32" t="s">
        <v>245</v>
      </c>
      <c r="B32" s="341"/>
    </row>
    <row r="33" spans="1:2">
      <c r="A33" s="341"/>
      <c r="B33" s="341"/>
    </row>
    <row r="34" spans="1:2">
      <c r="A34" s="341"/>
      <c r="B34" s="341"/>
    </row>
    <row r="35" spans="1:2">
      <c r="A35" s="341"/>
      <c r="B35" s="341"/>
    </row>
    <row r="36" spans="1:2">
      <c r="A36" s="340" t="s">
        <v>250</v>
      </c>
      <c r="B36" s="340"/>
    </row>
    <row r="37" spans="1:2">
      <c r="A37" t="s">
        <v>253</v>
      </c>
      <c r="B37" t="s">
        <v>304</v>
      </c>
    </row>
    <row r="38" spans="1:2">
      <c r="A38" t="s">
        <v>292</v>
      </c>
      <c r="B38" t="s">
        <v>629</v>
      </c>
    </row>
    <row r="39" spans="1:2">
      <c r="A39" t="s">
        <v>260</v>
      </c>
      <c r="B39" t="s">
        <v>377</v>
      </c>
    </row>
    <row r="40" spans="1:2">
      <c r="A40" t="s">
        <v>261</v>
      </c>
      <c r="B40" t="s">
        <v>314</v>
      </c>
    </row>
    <row r="41" spans="1:2">
      <c r="A41" t="s">
        <v>450</v>
      </c>
      <c r="B41" t="s">
        <v>630</v>
      </c>
    </row>
    <row r="42" spans="1:2">
      <c r="A42" t="s">
        <v>266</v>
      </c>
      <c r="B42" t="s">
        <v>631</v>
      </c>
    </row>
    <row r="43" spans="1:2">
      <c r="A43" t="s">
        <v>268</v>
      </c>
      <c r="B43" t="s">
        <v>265</v>
      </c>
    </row>
    <row r="44" spans="1:2">
      <c r="A44" t="s">
        <v>628</v>
      </c>
      <c r="B44" t="s">
        <v>269</v>
      </c>
    </row>
    <row r="45" spans="1:2">
      <c r="A45" t="s">
        <v>256</v>
      </c>
      <c r="B45" t="s">
        <v>632</v>
      </c>
    </row>
    <row r="46" spans="1:2">
      <c r="A46" s="341"/>
      <c r="B46" s="341"/>
    </row>
    <row r="47" spans="1:2">
      <c r="A47" s="341"/>
      <c r="B47" s="341"/>
    </row>
    <row r="48" spans="1:2">
      <c r="A48" s="341"/>
    </row>
    <row r="49" spans="1:2">
      <c r="A49" s="340" t="s">
        <v>270</v>
      </c>
      <c r="B49" s="340"/>
    </row>
    <row r="50" spans="1:2">
      <c r="A50" t="s">
        <v>271</v>
      </c>
      <c r="B50" t="s">
        <v>331</v>
      </c>
    </row>
    <row r="51" spans="1:2">
      <c r="A51" t="s">
        <v>273</v>
      </c>
      <c r="B51" t="s">
        <v>272</v>
      </c>
    </row>
    <row r="52" spans="1:2">
      <c r="A52" t="s">
        <v>277</v>
      </c>
      <c r="B52" t="s">
        <v>274</v>
      </c>
    </row>
    <row r="53" spans="1:2">
      <c r="A53" t="s">
        <v>279</v>
      </c>
      <c r="B53" t="s">
        <v>276</v>
      </c>
    </row>
    <row r="54" spans="1:2">
      <c r="A54" t="s">
        <v>280</v>
      </c>
      <c r="B54" t="s">
        <v>278</v>
      </c>
    </row>
    <row r="55" spans="1:2">
      <c r="A55" t="s">
        <v>251</v>
      </c>
      <c r="B55" t="s">
        <v>281</v>
      </c>
    </row>
    <row r="56" spans="1:2">
      <c r="A56" t="s">
        <v>284</v>
      </c>
      <c r="B56" t="s">
        <v>283</v>
      </c>
    </row>
    <row r="57" spans="1:2">
      <c r="A57" t="s">
        <v>286</v>
      </c>
      <c r="B57" t="s">
        <v>285</v>
      </c>
    </row>
    <row r="58" spans="1:2">
      <c r="A58" t="s">
        <v>288</v>
      </c>
      <c r="B58" t="s">
        <v>252</v>
      </c>
    </row>
    <row r="59" spans="1:2">
      <c r="A59" t="s">
        <v>290</v>
      </c>
      <c r="B59" t="s">
        <v>287</v>
      </c>
    </row>
    <row r="60" spans="1:2">
      <c r="A60" t="s">
        <v>255</v>
      </c>
      <c r="B60" t="s">
        <v>289</v>
      </c>
    </row>
    <row r="61" spans="1:2">
      <c r="A61" t="s">
        <v>294</v>
      </c>
      <c r="B61" t="s">
        <v>291</v>
      </c>
    </row>
    <row r="62" spans="1:2">
      <c r="A62" t="s">
        <v>296</v>
      </c>
      <c r="B62" t="s">
        <v>293</v>
      </c>
    </row>
    <row r="63" spans="1:2">
      <c r="A63" t="s">
        <v>298</v>
      </c>
      <c r="B63" t="s">
        <v>254</v>
      </c>
    </row>
    <row r="64" spans="1:2">
      <c r="A64" t="s">
        <v>258</v>
      </c>
      <c r="B64" t="s">
        <v>295</v>
      </c>
    </row>
    <row r="65" spans="1:7">
      <c r="A65" t="s">
        <v>299</v>
      </c>
      <c r="B65" t="s">
        <v>636</v>
      </c>
    </row>
    <row r="66" spans="1:7">
      <c r="A66" t="s">
        <v>301</v>
      </c>
      <c r="B66" t="s">
        <v>297</v>
      </c>
    </row>
    <row r="67" spans="1:7">
      <c r="A67" t="s">
        <v>303</v>
      </c>
      <c r="B67" t="s">
        <v>637</v>
      </c>
    </row>
    <row r="68" spans="1:7">
      <c r="A68" t="s">
        <v>633</v>
      </c>
      <c r="B68" t="s">
        <v>257</v>
      </c>
    </row>
    <row r="69" spans="1:7">
      <c r="A69" t="s">
        <v>305</v>
      </c>
      <c r="B69" t="s">
        <v>638</v>
      </c>
      <c r="G69" s="341"/>
    </row>
    <row r="70" spans="1:7">
      <c r="A70" t="s">
        <v>307</v>
      </c>
      <c r="B70" t="s">
        <v>300</v>
      </c>
      <c r="G70" s="341"/>
    </row>
    <row r="71" spans="1:7">
      <c r="A71" t="s">
        <v>309</v>
      </c>
      <c r="B71" t="s">
        <v>306</v>
      </c>
      <c r="G71" s="341"/>
    </row>
    <row r="72" spans="1:7">
      <c r="A72" t="s">
        <v>311</v>
      </c>
      <c r="B72" t="s">
        <v>308</v>
      </c>
      <c r="G72" s="341"/>
    </row>
    <row r="73" spans="1:7">
      <c r="A73" t="s">
        <v>522</v>
      </c>
      <c r="B73" t="s">
        <v>310</v>
      </c>
      <c r="G73" s="341"/>
    </row>
    <row r="74" spans="1:7">
      <c r="A74" t="s">
        <v>262</v>
      </c>
      <c r="B74" t="s">
        <v>312</v>
      </c>
      <c r="G74" s="341"/>
    </row>
    <row r="75" spans="1:7">
      <c r="A75" t="s">
        <v>240</v>
      </c>
      <c r="B75" t="s">
        <v>259</v>
      </c>
      <c r="G75" s="341"/>
    </row>
    <row r="76" spans="1:7">
      <c r="A76" t="s">
        <v>313</v>
      </c>
      <c r="B76" t="s">
        <v>639</v>
      </c>
      <c r="G76" s="341"/>
    </row>
    <row r="77" spans="1:7">
      <c r="A77" t="s">
        <v>315</v>
      </c>
      <c r="B77" t="s">
        <v>318</v>
      </c>
      <c r="G77" s="341"/>
    </row>
    <row r="78" spans="1:7">
      <c r="A78" t="s">
        <v>634</v>
      </c>
      <c r="B78" t="s">
        <v>263</v>
      </c>
      <c r="G78" s="341"/>
    </row>
    <row r="79" spans="1:7">
      <c r="A79" t="s">
        <v>635</v>
      </c>
      <c r="B79" t="s">
        <v>320</v>
      </c>
      <c r="G79" s="341"/>
    </row>
    <row r="80" spans="1:7">
      <c r="A80" t="s">
        <v>321</v>
      </c>
      <c r="B80" t="s">
        <v>267</v>
      </c>
      <c r="G80" s="341"/>
    </row>
    <row r="81" spans="1:7">
      <c r="A81" t="s">
        <v>323</v>
      </c>
      <c r="B81" t="s">
        <v>581</v>
      </c>
      <c r="G81" s="341"/>
    </row>
    <row r="82" spans="1:7">
      <c r="A82" t="s">
        <v>264</v>
      </c>
      <c r="B82" t="s">
        <v>326</v>
      </c>
      <c r="G82" s="341"/>
    </row>
    <row r="83" spans="1:7">
      <c r="A83" t="s">
        <v>325</v>
      </c>
      <c r="B83" t="s">
        <v>330</v>
      </c>
      <c r="G83" s="341"/>
    </row>
    <row r="84" spans="1:7">
      <c r="A84" t="s">
        <v>327</v>
      </c>
      <c r="B84" t="s">
        <v>334</v>
      </c>
      <c r="G84" s="341"/>
    </row>
    <row r="85" spans="1:7">
      <c r="A85" t="s">
        <v>329</v>
      </c>
      <c r="B85" s="342"/>
      <c r="G85" s="341"/>
    </row>
    <row r="86" spans="1:7">
      <c r="A86"/>
      <c r="B86" s="342"/>
      <c r="G86" s="341"/>
    </row>
    <row r="87" spans="1:7">
      <c r="A87"/>
      <c r="B87" s="342"/>
      <c r="G87" s="341"/>
    </row>
    <row r="88" spans="1:7">
      <c r="A88" s="342"/>
      <c r="B88" s="342"/>
      <c r="G88" s="341"/>
    </row>
    <row r="89" spans="1:7">
      <c r="A89" s="340" t="s">
        <v>336</v>
      </c>
      <c r="B89" s="340"/>
    </row>
    <row r="90" spans="1:7">
      <c r="A90" t="s">
        <v>337</v>
      </c>
      <c r="B90" t="s">
        <v>338</v>
      </c>
    </row>
    <row r="91" spans="1:7">
      <c r="A91" t="s">
        <v>339</v>
      </c>
      <c r="B91" t="s">
        <v>340</v>
      </c>
    </row>
    <row r="92" spans="1:7">
      <c r="A92" t="s">
        <v>341</v>
      </c>
      <c r="B92" t="s">
        <v>342</v>
      </c>
    </row>
    <row r="93" spans="1:7">
      <c r="A93" t="s">
        <v>343</v>
      </c>
      <c r="B93" t="s">
        <v>344</v>
      </c>
    </row>
    <row r="94" spans="1:7">
      <c r="A94" t="s">
        <v>275</v>
      </c>
      <c r="B94" t="s">
        <v>333</v>
      </c>
    </row>
    <row r="95" spans="1:7">
      <c r="A95" t="s">
        <v>345</v>
      </c>
      <c r="B95" t="s">
        <v>335</v>
      </c>
    </row>
    <row r="96" spans="1:7">
      <c r="A96" t="s">
        <v>347</v>
      </c>
      <c r="B96" t="s">
        <v>346</v>
      </c>
    </row>
    <row r="97" spans="1:2">
      <c r="A97" t="s">
        <v>349</v>
      </c>
      <c r="B97" t="s">
        <v>348</v>
      </c>
    </row>
    <row r="98" spans="1:2">
      <c r="A98" t="s">
        <v>282</v>
      </c>
      <c r="B98" t="s">
        <v>350</v>
      </c>
    </row>
    <row r="99" spans="1:2">
      <c r="A99" t="s">
        <v>351</v>
      </c>
      <c r="B99" t="s">
        <v>352</v>
      </c>
    </row>
    <row r="100" spans="1:2">
      <c r="A100" t="s">
        <v>353</v>
      </c>
      <c r="B100" t="s">
        <v>355</v>
      </c>
    </row>
    <row r="101" spans="1:2">
      <c r="A101" t="s">
        <v>354</v>
      </c>
      <c r="B101" t="s">
        <v>357</v>
      </c>
    </row>
    <row r="102" spans="1:2">
      <c r="A102" t="s">
        <v>356</v>
      </c>
      <c r="B102" t="s">
        <v>359</v>
      </c>
    </row>
    <row r="103" spans="1:2">
      <c r="A103" t="s">
        <v>358</v>
      </c>
      <c r="B103" t="s">
        <v>361</v>
      </c>
    </row>
    <row r="104" spans="1:2">
      <c r="A104" t="s">
        <v>360</v>
      </c>
      <c r="B104" t="s">
        <v>363</v>
      </c>
    </row>
    <row r="105" spans="1:2">
      <c r="A105" t="s">
        <v>362</v>
      </c>
      <c r="B105" t="s">
        <v>365</v>
      </c>
    </row>
    <row r="106" spans="1:2">
      <c r="A106" t="s">
        <v>364</v>
      </c>
      <c r="B106" t="s">
        <v>367</v>
      </c>
    </row>
    <row r="107" spans="1:2">
      <c r="A107" t="s">
        <v>366</v>
      </c>
      <c r="B107" t="s">
        <v>369</v>
      </c>
    </row>
    <row r="108" spans="1:2">
      <c r="A108" t="s">
        <v>368</v>
      </c>
      <c r="B108" t="s">
        <v>371</v>
      </c>
    </row>
    <row r="109" spans="1:2">
      <c r="A109" t="s">
        <v>370</v>
      </c>
      <c r="B109" t="s">
        <v>373</v>
      </c>
    </row>
    <row r="110" spans="1:2">
      <c r="A110" t="s">
        <v>372</v>
      </c>
      <c r="B110" t="s">
        <v>375</v>
      </c>
    </row>
    <row r="111" spans="1:2">
      <c r="A111" t="s">
        <v>376</v>
      </c>
      <c r="B111" t="s">
        <v>302</v>
      </c>
    </row>
    <row r="112" spans="1:2">
      <c r="A112" t="s">
        <v>378</v>
      </c>
      <c r="B112" t="s">
        <v>379</v>
      </c>
    </row>
    <row r="113" spans="1:2">
      <c r="A113" t="s">
        <v>380</v>
      </c>
      <c r="B113" t="s">
        <v>381</v>
      </c>
    </row>
    <row r="114" spans="1:2">
      <c r="A114" t="s">
        <v>382</v>
      </c>
      <c r="B114" t="s">
        <v>383</v>
      </c>
    </row>
    <row r="115" spans="1:2">
      <c r="A115" t="s">
        <v>384</v>
      </c>
      <c r="B115" t="s">
        <v>385</v>
      </c>
    </row>
    <row r="116" spans="1:2">
      <c r="A116" t="s">
        <v>386</v>
      </c>
      <c r="B116" t="s">
        <v>389</v>
      </c>
    </row>
    <row r="117" spans="1:2">
      <c r="A117" t="s">
        <v>388</v>
      </c>
      <c r="B117" t="s">
        <v>391</v>
      </c>
    </row>
    <row r="118" spans="1:2">
      <c r="A118" t="s">
        <v>390</v>
      </c>
      <c r="B118" t="s">
        <v>393</v>
      </c>
    </row>
    <row r="119" spans="1:2">
      <c r="A119" t="s">
        <v>392</v>
      </c>
      <c r="B119" t="s">
        <v>395</v>
      </c>
    </row>
    <row r="120" spans="1:2">
      <c r="A120" t="s">
        <v>394</v>
      </c>
      <c r="B120" t="s">
        <v>397</v>
      </c>
    </row>
    <row r="121" spans="1:2">
      <c r="A121" t="s">
        <v>396</v>
      </c>
      <c r="B121" t="s">
        <v>399</v>
      </c>
    </row>
    <row r="122" spans="1:2">
      <c r="A122" t="s">
        <v>398</v>
      </c>
      <c r="B122" t="s">
        <v>401</v>
      </c>
    </row>
    <row r="123" spans="1:2">
      <c r="A123" t="s">
        <v>400</v>
      </c>
      <c r="B123" t="s">
        <v>322</v>
      </c>
    </row>
    <row r="124" spans="1:2">
      <c r="A124" t="s">
        <v>402</v>
      </c>
      <c r="B124" t="s">
        <v>324</v>
      </c>
    </row>
    <row r="125" spans="1:2">
      <c r="A125" t="s">
        <v>405</v>
      </c>
      <c r="B125" t="s">
        <v>328</v>
      </c>
    </row>
    <row r="126" spans="1:2">
      <c r="A126" t="s">
        <v>407</v>
      </c>
      <c r="B126" t="s">
        <v>403</v>
      </c>
    </row>
    <row r="127" spans="1:2">
      <c r="A127" t="s">
        <v>409</v>
      </c>
      <c r="B127" t="s">
        <v>404</v>
      </c>
    </row>
    <row r="128" spans="1:2">
      <c r="A128" t="s">
        <v>411</v>
      </c>
      <c r="B128" t="s">
        <v>406</v>
      </c>
    </row>
    <row r="129" spans="1:2">
      <c r="A129" t="s">
        <v>317</v>
      </c>
      <c r="B129" t="s">
        <v>408</v>
      </c>
    </row>
    <row r="130" spans="1:2">
      <c r="A130" t="s">
        <v>319</v>
      </c>
      <c r="B130" t="s">
        <v>332</v>
      </c>
    </row>
    <row r="131" spans="1:2">
      <c r="A131" t="s">
        <v>412</v>
      </c>
      <c r="B131" t="s">
        <v>410</v>
      </c>
    </row>
    <row r="132" spans="1:2">
      <c r="A132" t="s">
        <v>413</v>
      </c>
      <c r="B132" s="341"/>
    </row>
    <row r="133" spans="1:2">
      <c r="A133" s="341"/>
      <c r="B133" s="341"/>
    </row>
    <row r="134" spans="1:2">
      <c r="A134" s="341"/>
      <c r="B134" s="341"/>
    </row>
    <row r="135" spans="1:2">
      <c r="A135" s="341"/>
      <c r="B135" s="341"/>
    </row>
    <row r="136" spans="1:2">
      <c r="A136" s="340" t="s">
        <v>415</v>
      </c>
      <c r="B136" s="340"/>
    </row>
    <row r="137" spans="1:2">
      <c r="A137" t="s">
        <v>416</v>
      </c>
      <c r="B137" t="s">
        <v>417</v>
      </c>
    </row>
    <row r="138" spans="1:2">
      <c r="A138" t="s">
        <v>374</v>
      </c>
      <c r="B138" t="s">
        <v>419</v>
      </c>
    </row>
    <row r="139" spans="1:2">
      <c r="A139" t="s">
        <v>418</v>
      </c>
      <c r="B139" t="s">
        <v>421</v>
      </c>
    </row>
    <row r="140" spans="1:2">
      <c r="A140" t="s">
        <v>420</v>
      </c>
      <c r="B140" t="s">
        <v>387</v>
      </c>
    </row>
    <row r="141" spans="1:2">
      <c r="A141" t="s">
        <v>422</v>
      </c>
      <c r="B141" t="s">
        <v>423</v>
      </c>
    </row>
    <row r="142" spans="1:2">
      <c r="A142" t="s">
        <v>414</v>
      </c>
      <c r="B142" t="s">
        <v>425</v>
      </c>
    </row>
    <row r="143" spans="1:2">
      <c r="A143" t="s">
        <v>424</v>
      </c>
      <c r="B143" t="s">
        <v>640</v>
      </c>
    </row>
    <row r="144" spans="1:2">
      <c r="A144" t="s">
        <v>426</v>
      </c>
      <c r="B144" t="s">
        <v>427</v>
      </c>
    </row>
    <row r="145" spans="1:2">
      <c r="A145" t="s">
        <v>428</v>
      </c>
      <c r="B145" s="342"/>
    </row>
    <row r="146" spans="1:2">
      <c r="A146" s="341"/>
      <c r="B146" s="342"/>
    </row>
    <row r="147" spans="1:2">
      <c r="A147" s="341"/>
      <c r="B147" s="342"/>
    </row>
    <row r="148" spans="1:2">
      <c r="A148" s="342"/>
      <c r="B148" s="342"/>
    </row>
    <row r="149" spans="1:2">
      <c r="A149" s="340" t="s">
        <v>429</v>
      </c>
      <c r="B149" s="340"/>
    </row>
    <row r="150" spans="1:2" ht="16">
      <c r="A150" t="s">
        <v>430</v>
      </c>
      <c r="B150" s="343" t="s">
        <v>435</v>
      </c>
    </row>
    <row r="151" spans="1:2" ht="16">
      <c r="A151" s="343" t="s">
        <v>641</v>
      </c>
      <c r="B151" t="s">
        <v>436</v>
      </c>
    </row>
    <row r="152" spans="1:2">
      <c r="A152" t="s">
        <v>432</v>
      </c>
      <c r="B152" t="s">
        <v>438</v>
      </c>
    </row>
    <row r="153" spans="1:2">
      <c r="A153" t="s">
        <v>434</v>
      </c>
      <c r="B153" t="s">
        <v>440</v>
      </c>
    </row>
    <row r="154" spans="1:2">
      <c r="A154" t="s">
        <v>437</v>
      </c>
      <c r="B154" t="s">
        <v>442</v>
      </c>
    </row>
    <row r="155" spans="1:2">
      <c r="A155" t="s">
        <v>642</v>
      </c>
      <c r="B155" t="s">
        <v>444</v>
      </c>
    </row>
    <row r="156" spans="1:2">
      <c r="A156" t="s">
        <v>439</v>
      </c>
      <c r="B156" t="s">
        <v>446</v>
      </c>
    </row>
    <row r="157" spans="1:2" ht="16">
      <c r="A157" s="343" t="s">
        <v>643</v>
      </c>
      <c r="B157" s="343" t="s">
        <v>448</v>
      </c>
    </row>
    <row r="158" spans="1:2">
      <c r="A158" t="s">
        <v>441</v>
      </c>
      <c r="B158" t="s">
        <v>451</v>
      </c>
    </row>
    <row r="159" spans="1:2">
      <c r="A159" t="s">
        <v>443</v>
      </c>
      <c r="B159" t="s">
        <v>652</v>
      </c>
    </row>
    <row r="160" spans="1:2">
      <c r="A160" t="s">
        <v>644</v>
      </c>
      <c r="B160" t="s">
        <v>453</v>
      </c>
    </row>
    <row r="161" spans="1:2">
      <c r="A161" t="s">
        <v>445</v>
      </c>
      <c r="B161" t="s">
        <v>455</v>
      </c>
    </row>
    <row r="162" spans="1:2">
      <c r="A162" t="s">
        <v>447</v>
      </c>
      <c r="B162" t="s">
        <v>457</v>
      </c>
    </row>
    <row r="163" spans="1:2">
      <c r="A163" t="s">
        <v>449</v>
      </c>
      <c r="B163" t="s">
        <v>459</v>
      </c>
    </row>
    <row r="164" spans="1:2">
      <c r="A164" t="s">
        <v>452</v>
      </c>
      <c r="B164" t="s">
        <v>461</v>
      </c>
    </row>
    <row r="165" spans="1:2">
      <c r="A165" t="s">
        <v>216</v>
      </c>
      <c r="B165" t="s">
        <v>653</v>
      </c>
    </row>
    <row r="166" spans="1:2">
      <c r="A166" t="s">
        <v>454</v>
      </c>
      <c r="B166" t="s">
        <v>463</v>
      </c>
    </row>
    <row r="167" spans="1:2" ht="16">
      <c r="A167" t="s">
        <v>217</v>
      </c>
      <c r="B167" s="343" t="s">
        <v>465</v>
      </c>
    </row>
    <row r="168" spans="1:2">
      <c r="A168" t="s">
        <v>456</v>
      </c>
      <c r="B168" t="s">
        <v>467</v>
      </c>
    </row>
    <row r="169" spans="1:2">
      <c r="A169" t="s">
        <v>458</v>
      </c>
      <c r="B169" t="s">
        <v>469</v>
      </c>
    </row>
    <row r="170" spans="1:2">
      <c r="A170" t="s">
        <v>645</v>
      </c>
      <c r="B170" t="s">
        <v>471</v>
      </c>
    </row>
    <row r="171" spans="1:2" ht="16">
      <c r="A171" s="343" t="s">
        <v>460</v>
      </c>
      <c r="B171" t="s">
        <v>473</v>
      </c>
    </row>
    <row r="172" spans="1:2">
      <c r="A172" t="s">
        <v>462</v>
      </c>
      <c r="B172" t="s">
        <v>476</v>
      </c>
    </row>
    <row r="173" spans="1:2">
      <c r="A173" t="s">
        <v>464</v>
      </c>
      <c r="B173" t="s">
        <v>477</v>
      </c>
    </row>
    <row r="174" spans="1:2">
      <c r="A174" t="s">
        <v>466</v>
      </c>
      <c r="B174" t="s">
        <v>564</v>
      </c>
    </row>
    <row r="175" spans="1:2">
      <c r="A175" t="s">
        <v>468</v>
      </c>
      <c r="B175" t="s">
        <v>480</v>
      </c>
    </row>
    <row r="176" spans="1:2">
      <c r="A176" t="s">
        <v>470</v>
      </c>
      <c r="B176" t="s">
        <v>566</v>
      </c>
    </row>
    <row r="177" spans="1:2" ht="16">
      <c r="A177" t="s">
        <v>472</v>
      </c>
      <c r="B177" s="343" t="s">
        <v>486</v>
      </c>
    </row>
    <row r="178" spans="1:2">
      <c r="A178" t="s">
        <v>474</v>
      </c>
      <c r="B178" t="s">
        <v>654</v>
      </c>
    </row>
    <row r="179" spans="1:2">
      <c r="A179" t="s">
        <v>475</v>
      </c>
      <c r="B179" t="s">
        <v>655</v>
      </c>
    </row>
    <row r="180" spans="1:2">
      <c r="A180" t="s">
        <v>478</v>
      </c>
      <c r="B180" t="s">
        <v>488</v>
      </c>
    </row>
    <row r="181" spans="1:2" ht="16">
      <c r="A181" s="343" t="s">
        <v>481</v>
      </c>
      <c r="B181" t="s">
        <v>489</v>
      </c>
    </row>
    <row r="182" spans="1:2">
      <c r="A182" t="s">
        <v>646</v>
      </c>
      <c r="B182" t="s">
        <v>656</v>
      </c>
    </row>
    <row r="183" spans="1:2" ht="16">
      <c r="A183" s="343" t="s">
        <v>483</v>
      </c>
      <c r="B183" s="343" t="s">
        <v>490</v>
      </c>
    </row>
    <row r="184" spans="1:2">
      <c r="A184" t="s">
        <v>485</v>
      </c>
      <c r="B184" t="s">
        <v>588</v>
      </c>
    </row>
    <row r="185" spans="1:2">
      <c r="A185" t="s">
        <v>487</v>
      </c>
      <c r="B185" t="s">
        <v>494</v>
      </c>
    </row>
    <row r="186" spans="1:2" ht="16">
      <c r="A186" s="343" t="s">
        <v>491</v>
      </c>
      <c r="B186" t="s">
        <v>496</v>
      </c>
    </row>
    <row r="187" spans="1:2" ht="16">
      <c r="A187" s="343" t="s">
        <v>493</v>
      </c>
      <c r="B187" t="s">
        <v>497</v>
      </c>
    </row>
    <row r="188" spans="1:2">
      <c r="A188" t="s">
        <v>495</v>
      </c>
      <c r="B188" t="s">
        <v>657</v>
      </c>
    </row>
    <row r="189" spans="1:2">
      <c r="A189" t="s">
        <v>498</v>
      </c>
      <c r="B189" t="s">
        <v>499</v>
      </c>
    </row>
    <row r="190" spans="1:2">
      <c r="A190" t="s">
        <v>500</v>
      </c>
      <c r="B190" t="s">
        <v>501</v>
      </c>
    </row>
    <row r="191" spans="1:2">
      <c r="A191" t="s">
        <v>502</v>
      </c>
      <c r="B191" t="s">
        <v>503</v>
      </c>
    </row>
    <row r="192" spans="1:2" ht="16">
      <c r="A192" s="343" t="s">
        <v>647</v>
      </c>
      <c r="B192" t="s">
        <v>506</v>
      </c>
    </row>
    <row r="193" spans="1:2">
      <c r="A193" t="s">
        <v>648</v>
      </c>
      <c r="B193" t="s">
        <v>658</v>
      </c>
    </row>
    <row r="194" spans="1:2">
      <c r="A194" t="s">
        <v>504</v>
      </c>
      <c r="B194" t="s">
        <v>508</v>
      </c>
    </row>
    <row r="195" spans="1:2">
      <c r="A195" t="s">
        <v>505</v>
      </c>
      <c r="B195" t="s">
        <v>228</v>
      </c>
    </row>
    <row r="196" spans="1:2">
      <c r="A196" t="s">
        <v>509</v>
      </c>
      <c r="B196" t="s">
        <v>234</v>
      </c>
    </row>
    <row r="197" spans="1:2">
      <c r="A197" t="s">
        <v>649</v>
      </c>
      <c r="B197" t="s">
        <v>513</v>
      </c>
    </row>
    <row r="198" spans="1:2">
      <c r="A198" t="s">
        <v>510</v>
      </c>
      <c r="B198" t="s">
        <v>515</v>
      </c>
    </row>
    <row r="199" spans="1:2" ht="16">
      <c r="A199" t="s">
        <v>511</v>
      </c>
      <c r="B199" s="343" t="s">
        <v>517</v>
      </c>
    </row>
    <row r="200" spans="1:2">
      <c r="A200" t="s">
        <v>512</v>
      </c>
      <c r="B200" t="s">
        <v>519</v>
      </c>
    </row>
    <row r="201" spans="1:2">
      <c r="A201" t="s">
        <v>235</v>
      </c>
      <c r="B201" t="s">
        <v>236</v>
      </c>
    </row>
    <row r="202" spans="1:2">
      <c r="A202" t="s">
        <v>514</v>
      </c>
      <c r="B202" t="s">
        <v>237</v>
      </c>
    </row>
    <row r="203" spans="1:2">
      <c r="A203" t="s">
        <v>516</v>
      </c>
      <c r="B203" t="s">
        <v>579</v>
      </c>
    </row>
    <row r="204" spans="1:2">
      <c r="A204" t="s">
        <v>521</v>
      </c>
      <c r="B204" t="s">
        <v>659</v>
      </c>
    </row>
    <row r="205" spans="1:2">
      <c r="A205" t="s">
        <v>523</v>
      </c>
      <c r="B205" t="s">
        <v>525</v>
      </c>
    </row>
    <row r="206" spans="1:2">
      <c r="A206" t="s">
        <v>597</v>
      </c>
      <c r="B206" t="s">
        <v>526</v>
      </c>
    </row>
    <row r="207" spans="1:2">
      <c r="A207" t="s">
        <v>524</v>
      </c>
      <c r="B207" t="s">
        <v>528</v>
      </c>
    </row>
    <row r="208" spans="1:2">
      <c r="A208" t="s">
        <v>529</v>
      </c>
      <c r="B208" t="s">
        <v>530</v>
      </c>
    </row>
    <row r="209" spans="1:2">
      <c r="A209" t="s">
        <v>533</v>
      </c>
      <c r="B209" t="s">
        <v>532</v>
      </c>
    </row>
    <row r="210" spans="1:2">
      <c r="A210" t="s">
        <v>535</v>
      </c>
      <c r="B210" t="s">
        <v>534</v>
      </c>
    </row>
    <row r="211" spans="1:2" ht="16">
      <c r="A211" t="s">
        <v>537</v>
      </c>
      <c r="B211" s="343" t="s">
        <v>660</v>
      </c>
    </row>
    <row r="212" spans="1:2">
      <c r="A212" t="s">
        <v>539</v>
      </c>
      <c r="B212" t="s">
        <v>536</v>
      </c>
    </row>
    <row r="213" spans="1:2" ht="16">
      <c r="A213" t="s">
        <v>541</v>
      </c>
      <c r="B213" s="343" t="s">
        <v>540</v>
      </c>
    </row>
    <row r="214" spans="1:2">
      <c r="A214" t="s">
        <v>544</v>
      </c>
      <c r="B214" t="s">
        <v>243</v>
      </c>
    </row>
    <row r="215" spans="1:2">
      <c r="A215" t="s">
        <v>546</v>
      </c>
      <c r="B215" t="s">
        <v>542</v>
      </c>
    </row>
    <row r="216" spans="1:2">
      <c r="A216" t="s">
        <v>650</v>
      </c>
      <c r="B216" t="s">
        <v>543</v>
      </c>
    </row>
    <row r="217" spans="1:2">
      <c r="A217" t="s">
        <v>548</v>
      </c>
      <c r="B217" t="s">
        <v>545</v>
      </c>
    </row>
    <row r="218" spans="1:2">
      <c r="A218" t="s">
        <v>550</v>
      </c>
      <c r="B218" t="s">
        <v>549</v>
      </c>
    </row>
    <row r="219" spans="1:2">
      <c r="A219" t="s">
        <v>552</v>
      </c>
      <c r="B219" t="s">
        <v>661</v>
      </c>
    </row>
    <row r="220" spans="1:2">
      <c r="A220" t="s">
        <v>553</v>
      </c>
      <c r="B220" t="s">
        <v>551</v>
      </c>
    </row>
    <row r="221" spans="1:2">
      <c r="A221" t="s">
        <v>431</v>
      </c>
      <c r="B221" t="s">
        <v>662</v>
      </c>
    </row>
    <row r="222" spans="1:2" ht="16">
      <c r="A222" t="s">
        <v>433</v>
      </c>
      <c r="B222" s="343" t="s">
        <v>554</v>
      </c>
    </row>
    <row r="223" spans="1:2">
      <c r="A223" t="s">
        <v>651</v>
      </c>
      <c r="B223" s="341"/>
    </row>
    <row r="224" spans="1:2">
      <c r="A224" s="341"/>
      <c r="B224" s="341"/>
    </row>
    <row r="225" spans="1:2">
      <c r="A225" s="341"/>
      <c r="B225" s="341"/>
    </row>
    <row r="226" spans="1:2">
      <c r="A226" s="341"/>
      <c r="B226" s="341"/>
    </row>
    <row r="227" spans="1:2">
      <c r="A227" s="340" t="s">
        <v>555</v>
      </c>
      <c r="B227" s="340"/>
    </row>
    <row r="228" spans="1:2">
      <c r="A228" t="s">
        <v>556</v>
      </c>
      <c r="B228" t="s">
        <v>585</v>
      </c>
    </row>
    <row r="229" spans="1:2">
      <c r="A229" t="s">
        <v>558</v>
      </c>
      <c r="B229" t="s">
        <v>557</v>
      </c>
    </row>
    <row r="230" spans="1:2">
      <c r="A230" t="s">
        <v>560</v>
      </c>
      <c r="B230" t="s">
        <v>559</v>
      </c>
    </row>
    <row r="231" spans="1:2">
      <c r="A231" t="s">
        <v>562</v>
      </c>
      <c r="B231" t="s">
        <v>561</v>
      </c>
    </row>
    <row r="232" spans="1:2">
      <c r="A232" t="s">
        <v>565</v>
      </c>
      <c r="B232" t="s">
        <v>563</v>
      </c>
    </row>
    <row r="233" spans="1:2">
      <c r="A233" t="s">
        <v>567</v>
      </c>
      <c r="B233" t="s">
        <v>482</v>
      </c>
    </row>
    <row r="234" spans="1:2">
      <c r="A234" t="s">
        <v>571</v>
      </c>
      <c r="B234" t="s">
        <v>484</v>
      </c>
    </row>
    <row r="235" spans="1:2">
      <c r="A235" t="s">
        <v>479</v>
      </c>
      <c r="B235" t="s">
        <v>568</v>
      </c>
    </row>
    <row r="236" spans="1:2">
      <c r="A236" t="s">
        <v>573</v>
      </c>
      <c r="B236" t="s">
        <v>570</v>
      </c>
    </row>
    <row r="237" spans="1:2">
      <c r="A237" t="s">
        <v>575</v>
      </c>
      <c r="B237" t="s">
        <v>572</v>
      </c>
    </row>
    <row r="238" spans="1:2">
      <c r="A238" t="s">
        <v>577</v>
      </c>
      <c r="B238" t="s">
        <v>492</v>
      </c>
    </row>
    <row r="239" spans="1:2">
      <c r="A239" t="s">
        <v>518</v>
      </c>
      <c r="B239" t="s">
        <v>574</v>
      </c>
    </row>
    <row r="240" spans="1:2">
      <c r="A240" t="s">
        <v>580</v>
      </c>
      <c r="B240" t="s">
        <v>576</v>
      </c>
    </row>
    <row r="241" spans="1:2">
      <c r="A241" t="s">
        <v>582</v>
      </c>
      <c r="B241" t="s">
        <v>663</v>
      </c>
    </row>
    <row r="242" spans="1:2">
      <c r="A242" t="s">
        <v>520</v>
      </c>
      <c r="B242" t="s">
        <v>547</v>
      </c>
    </row>
    <row r="243" spans="1:2">
      <c r="A243" t="s">
        <v>527</v>
      </c>
      <c r="B243" t="s">
        <v>583</v>
      </c>
    </row>
    <row r="244" spans="1:2">
      <c r="A244" t="s">
        <v>584</v>
      </c>
      <c r="B244" s="342"/>
    </row>
    <row r="245" spans="1:2">
      <c r="A245" s="341"/>
      <c r="B245" s="342"/>
    </row>
    <row r="246" spans="1:2">
      <c r="A246" s="341"/>
      <c r="B246" s="342"/>
    </row>
    <row r="247" spans="1:2">
      <c r="A247" s="342"/>
      <c r="B247" s="342"/>
    </row>
    <row r="248" spans="1:2">
      <c r="A248" s="340" t="s">
        <v>586</v>
      </c>
      <c r="B248" s="340"/>
    </row>
    <row r="249" spans="1:2">
      <c r="A249" t="s">
        <v>569</v>
      </c>
      <c r="B249" t="s">
        <v>604</v>
      </c>
    </row>
    <row r="250" spans="1:2">
      <c r="A250" t="s">
        <v>587</v>
      </c>
      <c r="B250" t="s">
        <v>590</v>
      </c>
    </row>
    <row r="251" spans="1:2">
      <c r="A251" t="s">
        <v>589</v>
      </c>
      <c r="B251" t="s">
        <v>592</v>
      </c>
    </row>
    <row r="252" spans="1:2">
      <c r="A252" t="s">
        <v>591</v>
      </c>
      <c r="B252" t="s">
        <v>608</v>
      </c>
    </row>
    <row r="253" spans="1:2">
      <c r="A253" t="s">
        <v>593</v>
      </c>
      <c r="B253" t="s">
        <v>594</v>
      </c>
    </row>
    <row r="254" spans="1:2">
      <c r="A254" t="s">
        <v>595</v>
      </c>
      <c r="B254" t="s">
        <v>578</v>
      </c>
    </row>
    <row r="255" spans="1:2">
      <c r="A255" t="s">
        <v>531</v>
      </c>
      <c r="B255" t="s">
        <v>596</v>
      </c>
    </row>
    <row r="256" spans="1:2">
      <c r="A256" t="s">
        <v>599</v>
      </c>
      <c r="B256" t="s">
        <v>598</v>
      </c>
    </row>
    <row r="257" spans="1:2">
      <c r="A257" t="s">
        <v>601</v>
      </c>
      <c r="B257" t="s">
        <v>602</v>
      </c>
    </row>
    <row r="258" spans="1:2">
      <c r="A258" s="341"/>
      <c r="B258" s="342"/>
    </row>
    <row r="259" spans="1:2">
      <c r="A259" s="341"/>
      <c r="B259" s="342"/>
    </row>
    <row r="260" spans="1:2">
      <c r="A260" s="342"/>
      <c r="B260" s="342"/>
    </row>
    <row r="261" spans="1:2">
      <c r="A261" s="340" t="s">
        <v>603</v>
      </c>
      <c r="B261" s="340"/>
    </row>
    <row r="262" spans="1:2">
      <c r="A262" t="s">
        <v>606</v>
      </c>
      <c r="B262" t="s">
        <v>600</v>
      </c>
    </row>
    <row r="263" spans="1:2">
      <c r="A263" t="s">
        <v>605</v>
      </c>
      <c r="B263" t="s">
        <v>607</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E3746-316D-324A-B156-AB10ABC9422E}">
  <dimension ref="A1:F199"/>
  <sheetViews>
    <sheetView workbookViewId="0">
      <selection activeCell="D40" sqref="D40"/>
    </sheetView>
  </sheetViews>
  <sheetFormatPr baseColWidth="10" defaultColWidth="8.83203125" defaultRowHeight="15"/>
  <cols>
    <col min="1" max="1" width="46.5" style="339" bestFit="1" customWidth="1"/>
    <col min="2" max="2" width="19" style="347" customWidth="1"/>
    <col min="3" max="3" width="8.83203125" style="339"/>
    <col min="4" max="4" width="54.83203125" style="339" bestFit="1" customWidth="1"/>
    <col min="5" max="5" width="17.5" style="348" customWidth="1"/>
    <col min="6" max="6" width="14.6640625" style="339" bestFit="1" customWidth="1"/>
    <col min="7" max="16384" width="8.83203125" style="339"/>
  </cols>
  <sheetData>
    <row r="1" spans="1:2">
      <c r="A1" s="338" t="s">
        <v>664</v>
      </c>
      <c r="B1" s="338"/>
    </row>
    <row r="2" spans="1:2">
      <c r="A2" s="338" t="s">
        <v>822</v>
      </c>
      <c r="B2" s="338"/>
    </row>
    <row r="4" spans="1:2">
      <c r="A4" s="344" t="s">
        <v>665</v>
      </c>
      <c r="B4" s="345"/>
    </row>
    <row r="5" spans="1:2">
      <c r="A5" s="349" t="s">
        <v>823</v>
      </c>
      <c r="B5" s="350">
        <v>4000</v>
      </c>
    </row>
    <row r="6" spans="1:2">
      <c r="A6" s="349" t="s">
        <v>666</v>
      </c>
      <c r="B6" s="350">
        <v>2758.5</v>
      </c>
    </row>
    <row r="7" spans="1:2">
      <c r="A7" s="349" t="s">
        <v>667</v>
      </c>
      <c r="B7" s="350">
        <v>20427.099999999999</v>
      </c>
    </row>
    <row r="8" spans="1:2">
      <c r="A8" s="349" t="s">
        <v>668</v>
      </c>
      <c r="B8" s="350">
        <v>243999.22</v>
      </c>
    </row>
    <row r="9" spans="1:2">
      <c r="A9" s="349" t="s">
        <v>669</v>
      </c>
      <c r="B9" s="350">
        <v>2276309.4900000002</v>
      </c>
    </row>
    <row r="10" spans="1:2">
      <c r="A10" s="349" t="s">
        <v>824</v>
      </c>
      <c r="B10" s="350">
        <v>3304</v>
      </c>
    </row>
    <row r="11" spans="1:2">
      <c r="A11" s="349" t="s">
        <v>825</v>
      </c>
      <c r="B11" s="350">
        <v>8117</v>
      </c>
    </row>
    <row r="12" spans="1:2">
      <c r="A12" s="349" t="s">
        <v>671</v>
      </c>
      <c r="B12" s="350">
        <v>6455.58</v>
      </c>
    </row>
    <row r="13" spans="1:2">
      <c r="A13" s="349" t="s">
        <v>672</v>
      </c>
      <c r="B13" s="350">
        <v>102591.41</v>
      </c>
    </row>
    <row r="14" spans="1:2">
      <c r="A14" s="349" t="s">
        <v>673</v>
      </c>
      <c r="B14" s="350">
        <v>38099.5</v>
      </c>
    </row>
    <row r="15" spans="1:2">
      <c r="A15" s="349" t="s">
        <v>675</v>
      </c>
      <c r="B15" s="350">
        <v>17290</v>
      </c>
    </row>
    <row r="16" spans="1:2">
      <c r="A16" s="349" t="s">
        <v>675</v>
      </c>
      <c r="B16" s="350">
        <v>38578.199999999997</v>
      </c>
    </row>
    <row r="17" spans="1:2">
      <c r="A17" s="349" t="s">
        <v>675</v>
      </c>
      <c r="B17" s="350">
        <v>111666.98</v>
      </c>
    </row>
    <row r="18" spans="1:2">
      <c r="A18" s="349" t="s">
        <v>826</v>
      </c>
      <c r="B18" s="350">
        <v>7560</v>
      </c>
    </row>
    <row r="19" spans="1:2">
      <c r="A19" s="349" t="s">
        <v>676</v>
      </c>
      <c r="B19" s="350">
        <v>83635.070000000007</v>
      </c>
    </row>
    <row r="20" spans="1:2">
      <c r="A20" s="349" t="s">
        <v>677</v>
      </c>
      <c r="B20" s="350">
        <v>161631.42000000001</v>
      </c>
    </row>
    <row r="21" spans="1:2">
      <c r="A21" s="349" t="s">
        <v>678</v>
      </c>
      <c r="B21" s="350">
        <v>14975</v>
      </c>
    </row>
    <row r="22" spans="1:2">
      <c r="A22" s="349" t="s">
        <v>679</v>
      </c>
      <c r="B22" s="350">
        <v>2213404.39</v>
      </c>
    </row>
    <row r="23" spans="1:2">
      <c r="A23" s="349" t="s">
        <v>680</v>
      </c>
      <c r="B23" s="350">
        <v>3479.25</v>
      </c>
    </row>
    <row r="24" spans="1:2">
      <c r="A24" s="349" t="s">
        <v>827</v>
      </c>
      <c r="B24" s="350">
        <v>12236</v>
      </c>
    </row>
    <row r="25" spans="1:2">
      <c r="A25" s="349" t="s">
        <v>828</v>
      </c>
      <c r="B25" s="350">
        <v>3123.02</v>
      </c>
    </row>
    <row r="26" spans="1:2">
      <c r="A26" s="349" t="s">
        <v>681</v>
      </c>
      <c r="B26" s="350">
        <v>125857</v>
      </c>
    </row>
    <row r="27" spans="1:2">
      <c r="A27" s="349" t="s">
        <v>682</v>
      </c>
      <c r="B27" s="350">
        <v>645078.76</v>
      </c>
    </row>
    <row r="28" spans="1:2">
      <c r="A28" s="349" t="s">
        <v>829</v>
      </c>
      <c r="B28" s="350">
        <v>2671.2</v>
      </c>
    </row>
    <row r="29" spans="1:2">
      <c r="A29" s="349" t="s">
        <v>683</v>
      </c>
      <c r="B29" s="350">
        <v>56185.64</v>
      </c>
    </row>
    <row r="30" spans="1:2">
      <c r="A30" s="349" t="s">
        <v>684</v>
      </c>
      <c r="B30" s="350">
        <v>6208.58</v>
      </c>
    </row>
    <row r="31" spans="1:2">
      <c r="A31" s="349" t="s">
        <v>685</v>
      </c>
      <c r="B31" s="350">
        <v>32665.97</v>
      </c>
    </row>
    <row r="32" spans="1:2">
      <c r="A32" s="349" t="s">
        <v>686</v>
      </c>
      <c r="B32" s="350">
        <v>5547.26</v>
      </c>
    </row>
    <row r="33" spans="1:2">
      <c r="A33" s="349" t="s">
        <v>687</v>
      </c>
      <c r="B33" s="350">
        <v>30694</v>
      </c>
    </row>
    <row r="34" spans="1:2">
      <c r="A34" s="349" t="s">
        <v>830</v>
      </c>
      <c r="B34" s="350">
        <v>4657.5200000000004</v>
      </c>
    </row>
    <row r="35" spans="1:2">
      <c r="A35" s="349" t="s">
        <v>691</v>
      </c>
      <c r="B35" s="350">
        <v>10500</v>
      </c>
    </row>
    <row r="36" spans="1:2">
      <c r="A36" s="349" t="s">
        <v>692</v>
      </c>
      <c r="B36" s="350">
        <v>2600</v>
      </c>
    </row>
    <row r="37" spans="1:2">
      <c r="A37" s="349" t="s">
        <v>831</v>
      </c>
      <c r="B37" s="350">
        <v>3005.9</v>
      </c>
    </row>
    <row r="38" spans="1:2">
      <c r="A38" s="349" t="s">
        <v>693</v>
      </c>
      <c r="B38" s="350">
        <v>11180</v>
      </c>
    </row>
    <row r="39" spans="1:2">
      <c r="A39" s="349" t="s">
        <v>694</v>
      </c>
      <c r="B39" s="350">
        <v>69783.81</v>
      </c>
    </row>
    <row r="40" spans="1:2">
      <c r="A40" s="349" t="s">
        <v>832</v>
      </c>
      <c r="B40" s="350">
        <v>7755.39</v>
      </c>
    </row>
    <row r="41" spans="1:2">
      <c r="A41" s="349" t="s">
        <v>695</v>
      </c>
      <c r="B41" s="350">
        <v>244270.56</v>
      </c>
    </row>
    <row r="42" spans="1:2">
      <c r="A42" s="349" t="s">
        <v>696</v>
      </c>
      <c r="B42" s="350">
        <v>84226.05</v>
      </c>
    </row>
    <row r="43" spans="1:2">
      <c r="A43" s="349" t="s">
        <v>833</v>
      </c>
      <c r="B43" s="350">
        <v>2722.5</v>
      </c>
    </row>
    <row r="44" spans="1:2">
      <c r="A44" s="349" t="s">
        <v>697</v>
      </c>
      <c r="B44" s="350">
        <v>7915</v>
      </c>
    </row>
    <row r="45" spans="1:2">
      <c r="A45" s="349" t="s">
        <v>698</v>
      </c>
      <c r="B45" s="350">
        <v>11250</v>
      </c>
    </row>
    <row r="46" spans="1:2">
      <c r="A46" s="349" t="s">
        <v>699</v>
      </c>
      <c r="B46" s="350">
        <v>5088</v>
      </c>
    </row>
    <row r="47" spans="1:2">
      <c r="A47" s="349" t="s">
        <v>700</v>
      </c>
      <c r="B47" s="350">
        <v>4348</v>
      </c>
    </row>
    <row r="48" spans="1:2">
      <c r="A48" s="349" t="s">
        <v>834</v>
      </c>
      <c r="B48" s="350">
        <v>4707.5200000000004</v>
      </c>
    </row>
    <row r="49" spans="1:2">
      <c r="A49" s="349" t="s">
        <v>835</v>
      </c>
      <c r="B49" s="350">
        <v>6800</v>
      </c>
    </row>
    <row r="50" spans="1:2">
      <c r="A50" s="349" t="s">
        <v>701</v>
      </c>
      <c r="B50" s="350">
        <v>7306.63</v>
      </c>
    </row>
    <row r="51" spans="1:2">
      <c r="A51" s="349" t="s">
        <v>703</v>
      </c>
      <c r="B51" s="350">
        <v>26875.200000000001</v>
      </c>
    </row>
    <row r="52" spans="1:2">
      <c r="A52" s="349" t="s">
        <v>704</v>
      </c>
      <c r="B52" s="350">
        <v>2620.9</v>
      </c>
    </row>
    <row r="53" spans="1:2">
      <c r="A53" s="349" t="s">
        <v>705</v>
      </c>
      <c r="B53" s="350">
        <v>21238.76</v>
      </c>
    </row>
    <row r="54" spans="1:2">
      <c r="A54" s="349" t="s">
        <v>706</v>
      </c>
      <c r="B54" s="350">
        <v>18967</v>
      </c>
    </row>
    <row r="55" spans="1:2">
      <c r="A55" s="349" t="s">
        <v>836</v>
      </c>
      <c r="B55" s="350">
        <v>2659.2</v>
      </c>
    </row>
    <row r="56" spans="1:2">
      <c r="A56" s="349" t="s">
        <v>707</v>
      </c>
      <c r="B56" s="350">
        <v>15750</v>
      </c>
    </row>
    <row r="57" spans="1:2">
      <c r="A57" s="349" t="s">
        <v>708</v>
      </c>
      <c r="B57" s="350">
        <v>56430</v>
      </c>
    </row>
    <row r="58" spans="1:2">
      <c r="A58" s="349" t="s">
        <v>710</v>
      </c>
      <c r="B58" s="350">
        <v>10704.33</v>
      </c>
    </row>
    <row r="59" spans="1:2">
      <c r="A59" s="349" t="s">
        <v>711</v>
      </c>
      <c r="B59" s="350">
        <v>4125.5</v>
      </c>
    </row>
    <row r="60" spans="1:2">
      <c r="A60" s="349" t="s">
        <v>837</v>
      </c>
      <c r="B60" s="350">
        <v>2630.46</v>
      </c>
    </row>
    <row r="61" spans="1:2">
      <c r="A61" s="349" t="s">
        <v>838</v>
      </c>
      <c r="B61" s="350">
        <v>2864.78</v>
      </c>
    </row>
    <row r="62" spans="1:2">
      <c r="A62" s="349" t="s">
        <v>712</v>
      </c>
      <c r="B62" s="350">
        <v>49095.27</v>
      </c>
    </row>
    <row r="63" spans="1:2">
      <c r="A63" s="349" t="s">
        <v>713</v>
      </c>
      <c r="B63" s="350">
        <v>8732.25</v>
      </c>
    </row>
    <row r="64" spans="1:2">
      <c r="A64" s="349" t="s">
        <v>714</v>
      </c>
      <c r="B64" s="350">
        <v>5511</v>
      </c>
    </row>
    <row r="65" spans="1:2">
      <c r="A65" s="349" t="s">
        <v>715</v>
      </c>
      <c r="B65" s="350">
        <v>6050.2</v>
      </c>
    </row>
    <row r="66" spans="1:2">
      <c r="A66" s="349" t="s">
        <v>839</v>
      </c>
      <c r="B66" s="350">
        <v>9975</v>
      </c>
    </row>
    <row r="67" spans="1:2">
      <c r="A67" s="349" t="s">
        <v>716</v>
      </c>
      <c r="B67" s="350">
        <v>12019.86</v>
      </c>
    </row>
    <row r="68" spans="1:2">
      <c r="A68" s="349" t="s">
        <v>718</v>
      </c>
      <c r="B68" s="350">
        <v>2705.89</v>
      </c>
    </row>
    <row r="69" spans="1:2">
      <c r="A69" s="349" t="s">
        <v>840</v>
      </c>
      <c r="B69" s="350">
        <v>6307.5</v>
      </c>
    </row>
    <row r="70" spans="1:2">
      <c r="A70" s="349" t="s">
        <v>719</v>
      </c>
      <c r="B70" s="350">
        <v>2588935.48</v>
      </c>
    </row>
    <row r="71" spans="1:2">
      <c r="A71" s="349" t="s">
        <v>720</v>
      </c>
      <c r="B71" s="350">
        <v>11885.94</v>
      </c>
    </row>
    <row r="72" spans="1:2">
      <c r="A72" s="349" t="s">
        <v>721</v>
      </c>
      <c r="B72" s="350">
        <v>5408.73</v>
      </c>
    </row>
    <row r="73" spans="1:2">
      <c r="A73" s="349" t="s">
        <v>724</v>
      </c>
      <c r="B73" s="350">
        <v>3515.46</v>
      </c>
    </row>
    <row r="74" spans="1:2">
      <c r="A74" s="349" t="s">
        <v>725</v>
      </c>
      <c r="B74" s="350">
        <v>6961</v>
      </c>
    </row>
    <row r="75" spans="1:2">
      <c r="A75" s="349" t="s">
        <v>726</v>
      </c>
      <c r="B75" s="350">
        <v>6433.02</v>
      </c>
    </row>
    <row r="76" spans="1:2">
      <c r="A76" s="349" t="s">
        <v>841</v>
      </c>
      <c r="B76" s="350">
        <v>4150.13</v>
      </c>
    </row>
    <row r="77" spans="1:2">
      <c r="A77" s="349" t="s">
        <v>727</v>
      </c>
      <c r="B77" s="350">
        <v>78348.820000000007</v>
      </c>
    </row>
    <row r="78" spans="1:2">
      <c r="A78" s="349" t="s">
        <v>728</v>
      </c>
      <c r="B78" s="350">
        <v>34164.33</v>
      </c>
    </row>
    <row r="79" spans="1:2">
      <c r="A79" s="349" t="s">
        <v>729</v>
      </c>
      <c r="B79" s="350">
        <v>11700</v>
      </c>
    </row>
    <row r="80" spans="1:2">
      <c r="A80" s="349" t="s">
        <v>842</v>
      </c>
      <c r="B80" s="350">
        <v>5702.78</v>
      </c>
    </row>
    <row r="81" spans="1:2">
      <c r="A81" s="349" t="s">
        <v>730</v>
      </c>
      <c r="B81" s="350">
        <v>3783.26</v>
      </c>
    </row>
    <row r="82" spans="1:2">
      <c r="A82" s="349" t="s">
        <v>843</v>
      </c>
      <c r="B82" s="350">
        <v>2775</v>
      </c>
    </row>
    <row r="83" spans="1:2">
      <c r="A83" s="349" t="s">
        <v>731</v>
      </c>
      <c r="B83" s="350">
        <v>10614</v>
      </c>
    </row>
    <row r="84" spans="1:2">
      <c r="A84" s="349" t="s">
        <v>732</v>
      </c>
      <c r="B84" s="350">
        <v>13205.68</v>
      </c>
    </row>
    <row r="85" spans="1:2">
      <c r="A85" s="349" t="s">
        <v>735</v>
      </c>
      <c r="B85" s="350">
        <v>688481.3</v>
      </c>
    </row>
    <row r="86" spans="1:2">
      <c r="A86" s="349" t="s">
        <v>736</v>
      </c>
      <c r="B86" s="350">
        <v>1060930.8999999999</v>
      </c>
    </row>
    <row r="87" spans="1:2">
      <c r="A87" s="349" t="s">
        <v>844</v>
      </c>
      <c r="B87" s="350">
        <v>3862.72</v>
      </c>
    </row>
    <row r="88" spans="1:2">
      <c r="A88" s="349" t="s">
        <v>737</v>
      </c>
      <c r="B88" s="350">
        <v>25404.5</v>
      </c>
    </row>
    <row r="89" spans="1:2">
      <c r="A89" s="349" t="s">
        <v>738</v>
      </c>
      <c r="B89" s="350">
        <v>7905</v>
      </c>
    </row>
    <row r="90" spans="1:2">
      <c r="A90" s="349" t="s">
        <v>739</v>
      </c>
      <c r="B90" s="350">
        <v>5000</v>
      </c>
    </row>
    <row r="91" spans="1:2">
      <c r="A91" s="349" t="s">
        <v>740</v>
      </c>
      <c r="B91" s="350">
        <v>5760.3</v>
      </c>
    </row>
    <row r="92" spans="1:2">
      <c r="A92" s="349" t="s">
        <v>741</v>
      </c>
      <c r="B92" s="350">
        <v>77304.22</v>
      </c>
    </row>
    <row r="93" spans="1:2">
      <c r="A93" s="349" t="s">
        <v>845</v>
      </c>
      <c r="B93" s="350">
        <v>7652</v>
      </c>
    </row>
    <row r="94" spans="1:2">
      <c r="A94" s="349" t="s">
        <v>846</v>
      </c>
      <c r="B94" s="350">
        <v>9333.56</v>
      </c>
    </row>
    <row r="95" spans="1:2">
      <c r="A95" s="349" t="s">
        <v>742</v>
      </c>
      <c r="B95" s="350">
        <v>9448.1299999999992</v>
      </c>
    </row>
    <row r="96" spans="1:2">
      <c r="A96" s="349" t="s">
        <v>743</v>
      </c>
      <c r="B96" s="350">
        <v>4812.08</v>
      </c>
    </row>
    <row r="97" spans="1:2">
      <c r="A97" s="349" t="s">
        <v>744</v>
      </c>
      <c r="B97" s="350">
        <v>2887.08</v>
      </c>
    </row>
    <row r="98" spans="1:2">
      <c r="A98" s="349" t="s">
        <v>847</v>
      </c>
      <c r="B98" s="350">
        <v>16874.88</v>
      </c>
    </row>
    <row r="99" spans="1:2">
      <c r="A99" s="349" t="s">
        <v>745</v>
      </c>
      <c r="B99" s="350">
        <v>17125.02</v>
      </c>
    </row>
    <row r="100" spans="1:2">
      <c r="A100" s="349" t="s">
        <v>848</v>
      </c>
      <c r="B100" s="350">
        <v>6219.93</v>
      </c>
    </row>
    <row r="101" spans="1:2">
      <c r="A101" s="349" t="s">
        <v>849</v>
      </c>
      <c r="B101" s="350">
        <v>8450</v>
      </c>
    </row>
    <row r="102" spans="1:2">
      <c r="A102" s="349" t="s">
        <v>850</v>
      </c>
      <c r="B102" s="350">
        <v>7187.97</v>
      </c>
    </row>
    <row r="103" spans="1:2">
      <c r="A103" s="349" t="s">
        <v>746</v>
      </c>
      <c r="B103" s="350">
        <v>234265.78</v>
      </c>
    </row>
    <row r="104" spans="1:2">
      <c r="A104" s="349" t="s">
        <v>851</v>
      </c>
      <c r="B104" s="350">
        <v>18694.900000000001</v>
      </c>
    </row>
    <row r="105" spans="1:2">
      <c r="A105" s="349" t="s">
        <v>747</v>
      </c>
      <c r="B105" s="350">
        <v>423819.96</v>
      </c>
    </row>
    <row r="106" spans="1:2">
      <c r="A106" s="349" t="s">
        <v>748</v>
      </c>
      <c r="B106" s="350">
        <v>69196.05</v>
      </c>
    </row>
    <row r="107" spans="1:2">
      <c r="A107" s="349" t="s">
        <v>749</v>
      </c>
      <c r="B107" s="350">
        <v>5078</v>
      </c>
    </row>
    <row r="108" spans="1:2">
      <c r="A108" s="349" t="s">
        <v>750</v>
      </c>
      <c r="B108" s="350">
        <v>4899.3</v>
      </c>
    </row>
    <row r="109" spans="1:2">
      <c r="A109" s="349" t="s">
        <v>751</v>
      </c>
      <c r="B109" s="350">
        <v>6104.61</v>
      </c>
    </row>
    <row r="110" spans="1:2">
      <c r="A110" s="349" t="s">
        <v>752</v>
      </c>
      <c r="B110" s="350">
        <v>10452.26</v>
      </c>
    </row>
    <row r="111" spans="1:2">
      <c r="A111" s="349" t="s">
        <v>753</v>
      </c>
      <c r="B111" s="350">
        <v>9084</v>
      </c>
    </row>
    <row r="112" spans="1:2">
      <c r="A112" s="349" t="s">
        <v>753</v>
      </c>
      <c r="B112" s="350">
        <v>44303.28</v>
      </c>
    </row>
    <row r="113" spans="1:2">
      <c r="A113" s="349" t="s">
        <v>754</v>
      </c>
      <c r="B113" s="350">
        <v>40996.14</v>
      </c>
    </row>
    <row r="114" spans="1:2">
      <c r="A114" s="349" t="s">
        <v>755</v>
      </c>
      <c r="B114" s="350">
        <v>22964.560000000001</v>
      </c>
    </row>
    <row r="115" spans="1:2">
      <c r="A115" s="349" t="s">
        <v>756</v>
      </c>
      <c r="B115" s="350">
        <v>10762.27</v>
      </c>
    </row>
    <row r="116" spans="1:2">
      <c r="A116" s="349" t="s">
        <v>757</v>
      </c>
      <c r="B116" s="350">
        <v>2854.12</v>
      </c>
    </row>
    <row r="117" spans="1:2">
      <c r="A117" s="349" t="s">
        <v>852</v>
      </c>
      <c r="B117" s="350">
        <v>4659.6099999999997</v>
      </c>
    </row>
    <row r="118" spans="1:2">
      <c r="A118" s="349" t="s">
        <v>758</v>
      </c>
      <c r="B118" s="350">
        <v>50179.98</v>
      </c>
    </row>
    <row r="119" spans="1:2">
      <c r="A119" s="349" t="s">
        <v>759</v>
      </c>
      <c r="B119" s="350">
        <v>2974.28</v>
      </c>
    </row>
    <row r="120" spans="1:2">
      <c r="A120" s="349" t="s">
        <v>760</v>
      </c>
      <c r="B120" s="350">
        <v>3073.3</v>
      </c>
    </row>
    <row r="121" spans="1:2">
      <c r="A121" s="349" t="s">
        <v>853</v>
      </c>
      <c r="B121" s="350">
        <v>2625</v>
      </c>
    </row>
    <row r="122" spans="1:2">
      <c r="A122" s="349" t="s">
        <v>762</v>
      </c>
      <c r="B122" s="350">
        <v>2733.55</v>
      </c>
    </row>
    <row r="123" spans="1:2">
      <c r="A123" s="349" t="s">
        <v>854</v>
      </c>
      <c r="B123" s="350">
        <v>4738.6499999999996</v>
      </c>
    </row>
    <row r="124" spans="1:2">
      <c r="A124" s="349" t="s">
        <v>855</v>
      </c>
      <c r="B124" s="350">
        <v>4077.85</v>
      </c>
    </row>
    <row r="125" spans="1:2">
      <c r="A125" s="349" t="s">
        <v>763</v>
      </c>
      <c r="B125" s="350">
        <v>6426.91</v>
      </c>
    </row>
    <row r="126" spans="1:2">
      <c r="A126" s="349" t="s">
        <v>764</v>
      </c>
      <c r="B126" s="350">
        <v>2943.96</v>
      </c>
    </row>
    <row r="127" spans="1:2">
      <c r="A127" s="349" t="s">
        <v>766</v>
      </c>
      <c r="B127" s="350">
        <v>8600</v>
      </c>
    </row>
    <row r="128" spans="1:2">
      <c r="A128" s="349" t="s">
        <v>768</v>
      </c>
      <c r="B128" s="350">
        <v>12824.82</v>
      </c>
    </row>
    <row r="129" spans="1:2">
      <c r="A129" s="349" t="s">
        <v>770</v>
      </c>
      <c r="B129" s="350">
        <v>7110</v>
      </c>
    </row>
    <row r="130" spans="1:2">
      <c r="A130" s="349" t="s">
        <v>772</v>
      </c>
      <c r="B130" s="350">
        <v>4006</v>
      </c>
    </row>
    <row r="131" spans="1:2">
      <c r="A131" s="349" t="s">
        <v>774</v>
      </c>
      <c r="B131" s="350">
        <v>4250.8599999999997</v>
      </c>
    </row>
    <row r="132" spans="1:2">
      <c r="A132" s="349" t="s">
        <v>775</v>
      </c>
      <c r="B132" s="350">
        <v>42106.1</v>
      </c>
    </row>
    <row r="133" spans="1:2">
      <c r="A133" s="349" t="s">
        <v>776</v>
      </c>
      <c r="B133" s="350">
        <v>35786.14</v>
      </c>
    </row>
    <row r="134" spans="1:2">
      <c r="A134" s="349" t="s">
        <v>777</v>
      </c>
      <c r="B134" s="350">
        <v>4150</v>
      </c>
    </row>
    <row r="135" spans="1:2">
      <c r="A135" s="349" t="s">
        <v>856</v>
      </c>
      <c r="B135" s="350">
        <v>5990</v>
      </c>
    </row>
    <row r="136" spans="1:2">
      <c r="A136" s="349" t="s">
        <v>857</v>
      </c>
      <c r="B136" s="350">
        <v>3352.08</v>
      </c>
    </row>
    <row r="137" spans="1:2">
      <c r="A137" s="349" t="s">
        <v>858</v>
      </c>
      <c r="B137" s="350">
        <v>16082.74</v>
      </c>
    </row>
    <row r="138" spans="1:2">
      <c r="A138" s="349" t="s">
        <v>859</v>
      </c>
      <c r="B138" s="350">
        <v>4947.71</v>
      </c>
    </row>
    <row r="139" spans="1:2">
      <c r="A139" s="349" t="s">
        <v>860</v>
      </c>
      <c r="B139" s="350">
        <v>3845</v>
      </c>
    </row>
    <row r="140" spans="1:2">
      <c r="A140" s="349" t="s">
        <v>779</v>
      </c>
      <c r="B140" s="350">
        <v>390539.84</v>
      </c>
    </row>
    <row r="141" spans="1:2">
      <c r="A141" s="349" t="s">
        <v>780</v>
      </c>
      <c r="B141" s="350">
        <v>15830</v>
      </c>
    </row>
    <row r="142" spans="1:2">
      <c r="A142" s="349" t="s">
        <v>781</v>
      </c>
      <c r="B142" s="350">
        <v>9700</v>
      </c>
    </row>
    <row r="143" spans="1:2">
      <c r="A143" s="349" t="s">
        <v>782</v>
      </c>
      <c r="B143" s="350">
        <v>20161.36</v>
      </c>
    </row>
    <row r="144" spans="1:2">
      <c r="A144" s="349" t="s">
        <v>861</v>
      </c>
      <c r="B144" s="350">
        <v>19300</v>
      </c>
    </row>
    <row r="145" spans="1:2">
      <c r="A145" s="349" t="s">
        <v>862</v>
      </c>
      <c r="B145" s="350">
        <v>5950</v>
      </c>
    </row>
    <row r="146" spans="1:2">
      <c r="A146" s="349" t="s">
        <v>863</v>
      </c>
      <c r="B146" s="350">
        <v>33147.760000000002</v>
      </c>
    </row>
    <row r="147" spans="1:2">
      <c r="A147" s="349" t="s">
        <v>783</v>
      </c>
      <c r="B147" s="350">
        <v>6372.79</v>
      </c>
    </row>
    <row r="148" spans="1:2">
      <c r="A148" s="349" t="s">
        <v>784</v>
      </c>
      <c r="B148" s="350">
        <v>6288.52</v>
      </c>
    </row>
    <row r="149" spans="1:2">
      <c r="A149" s="349" t="s">
        <v>785</v>
      </c>
      <c r="B149" s="350">
        <v>5052.74</v>
      </c>
    </row>
    <row r="150" spans="1:2">
      <c r="A150" s="349" t="s">
        <v>786</v>
      </c>
      <c r="B150" s="350">
        <v>13350</v>
      </c>
    </row>
    <row r="151" spans="1:2">
      <c r="A151" s="349" t="s">
        <v>787</v>
      </c>
      <c r="B151" s="350">
        <v>5399.39</v>
      </c>
    </row>
    <row r="152" spans="1:2">
      <c r="A152" s="349" t="s">
        <v>788</v>
      </c>
      <c r="B152" s="350">
        <v>111005</v>
      </c>
    </row>
    <row r="153" spans="1:2">
      <c r="A153" s="349" t="s">
        <v>789</v>
      </c>
      <c r="B153" s="350">
        <v>3214.27</v>
      </c>
    </row>
    <row r="154" spans="1:2">
      <c r="A154" s="349" t="s">
        <v>790</v>
      </c>
      <c r="B154" s="350">
        <v>8505.15</v>
      </c>
    </row>
    <row r="155" spans="1:2">
      <c r="A155" s="349" t="s">
        <v>791</v>
      </c>
      <c r="B155" s="350">
        <v>13008.96</v>
      </c>
    </row>
    <row r="156" spans="1:2">
      <c r="A156" s="349" t="s">
        <v>792</v>
      </c>
      <c r="B156" s="350">
        <v>2805</v>
      </c>
    </row>
    <row r="157" spans="1:2">
      <c r="A157" s="349" t="s">
        <v>793</v>
      </c>
      <c r="B157" s="350">
        <v>2731.4</v>
      </c>
    </row>
    <row r="158" spans="1:2">
      <c r="A158" s="349" t="s">
        <v>795</v>
      </c>
      <c r="B158" s="350">
        <v>15722.58</v>
      </c>
    </row>
    <row r="159" spans="1:2">
      <c r="A159" s="349" t="s">
        <v>796</v>
      </c>
      <c r="B159" s="350">
        <v>4422.5</v>
      </c>
    </row>
    <row r="160" spans="1:2">
      <c r="A160" s="349" t="s">
        <v>797</v>
      </c>
      <c r="B160" s="350">
        <v>4473.7</v>
      </c>
    </row>
    <row r="161" spans="1:6">
      <c r="A161" s="349" t="s">
        <v>864</v>
      </c>
      <c r="B161" s="350">
        <v>5129</v>
      </c>
    </row>
    <row r="162" spans="1:6">
      <c r="A162" s="349" t="s">
        <v>798</v>
      </c>
      <c r="B162" s="350">
        <v>48540.47</v>
      </c>
    </row>
    <row r="163" spans="1:6">
      <c r="A163" s="349" t="s">
        <v>799</v>
      </c>
      <c r="B163" s="350">
        <v>2931.75</v>
      </c>
    </row>
    <row r="164" spans="1:6">
      <c r="A164" s="349" t="s">
        <v>865</v>
      </c>
      <c r="B164" s="350">
        <v>4067</v>
      </c>
    </row>
    <row r="165" spans="1:6">
      <c r="A165" s="349" t="s">
        <v>800</v>
      </c>
      <c r="B165" s="350">
        <v>5658.58</v>
      </c>
    </row>
    <row r="166" spans="1:6">
      <c r="A166" s="349" t="s">
        <v>801</v>
      </c>
      <c r="B166" s="350">
        <v>103019</v>
      </c>
    </row>
    <row r="167" spans="1:6">
      <c r="A167" s="349" t="s">
        <v>802</v>
      </c>
      <c r="B167" s="350">
        <v>3630</v>
      </c>
    </row>
    <row r="168" spans="1:6">
      <c r="A168" s="349" t="s">
        <v>866</v>
      </c>
      <c r="B168" s="350">
        <v>3896.37</v>
      </c>
    </row>
    <row r="169" spans="1:6">
      <c r="A169" s="349" t="s">
        <v>867</v>
      </c>
      <c r="B169" s="350">
        <v>17046.05</v>
      </c>
    </row>
    <row r="170" spans="1:6">
      <c r="A170" s="349" t="s">
        <v>868</v>
      </c>
      <c r="B170" s="350">
        <v>5866.63</v>
      </c>
    </row>
    <row r="171" spans="1:6">
      <c r="A171" s="349" t="s">
        <v>803</v>
      </c>
      <c r="B171" s="350">
        <v>267529.8</v>
      </c>
      <c r="F171" s="347"/>
    </row>
    <row r="172" spans="1:6">
      <c r="A172" s="349" t="s">
        <v>804</v>
      </c>
      <c r="B172" s="350">
        <v>1221913.76</v>
      </c>
    </row>
    <row r="173" spans="1:6">
      <c r="A173" s="349" t="s">
        <v>805</v>
      </c>
      <c r="B173" s="350">
        <v>2975.5</v>
      </c>
    </row>
    <row r="174" spans="1:6">
      <c r="A174" s="349" t="s">
        <v>806</v>
      </c>
      <c r="B174" s="350">
        <v>26890.86</v>
      </c>
    </row>
    <row r="175" spans="1:6">
      <c r="A175" s="349" t="s">
        <v>807</v>
      </c>
      <c r="B175" s="350">
        <v>249460</v>
      </c>
    </row>
    <row r="176" spans="1:6">
      <c r="A176" s="349" t="s">
        <v>869</v>
      </c>
      <c r="B176" s="350">
        <v>3030</v>
      </c>
    </row>
    <row r="177" spans="1:2">
      <c r="A177" s="349" t="s">
        <v>808</v>
      </c>
      <c r="B177" s="350">
        <v>7500</v>
      </c>
    </row>
    <row r="178" spans="1:2">
      <c r="A178" s="349" t="s">
        <v>809</v>
      </c>
      <c r="B178" s="350">
        <v>85638.5</v>
      </c>
    </row>
    <row r="179" spans="1:2">
      <c r="A179" s="349" t="s">
        <v>870</v>
      </c>
      <c r="B179" s="350">
        <v>45810.33</v>
      </c>
    </row>
    <row r="180" spans="1:2">
      <c r="A180" s="349" t="s">
        <v>810</v>
      </c>
      <c r="B180" s="350">
        <v>10329</v>
      </c>
    </row>
    <row r="181" spans="1:2">
      <c r="A181" s="349" t="s">
        <v>811</v>
      </c>
      <c r="B181" s="350">
        <v>2722.08</v>
      </c>
    </row>
    <row r="182" spans="1:2">
      <c r="A182" s="349" t="s">
        <v>812</v>
      </c>
      <c r="B182" s="350">
        <v>4070</v>
      </c>
    </row>
    <row r="183" spans="1:2">
      <c r="A183" s="349" t="s">
        <v>871</v>
      </c>
      <c r="B183" s="350">
        <v>7503.01</v>
      </c>
    </row>
    <row r="184" spans="1:2">
      <c r="A184" s="349" t="s">
        <v>872</v>
      </c>
      <c r="B184" s="350">
        <v>1267854.25</v>
      </c>
    </row>
    <row r="185" spans="1:2">
      <c r="A185" s="349" t="s">
        <v>813</v>
      </c>
      <c r="B185" s="350">
        <v>735513.18</v>
      </c>
    </row>
    <row r="186" spans="1:2">
      <c r="A186" s="349" t="s">
        <v>873</v>
      </c>
      <c r="B186" s="350">
        <v>9377.2999999999993</v>
      </c>
    </row>
    <row r="187" spans="1:2">
      <c r="A187" s="349" t="s">
        <v>814</v>
      </c>
      <c r="B187" s="350">
        <v>117152.78</v>
      </c>
    </row>
    <row r="188" spans="1:2">
      <c r="A188" s="349" t="s">
        <v>874</v>
      </c>
      <c r="B188" s="350">
        <v>5957.5</v>
      </c>
    </row>
    <row r="189" spans="1:2">
      <c r="A189" s="349" t="s">
        <v>815</v>
      </c>
      <c r="B189" s="350">
        <v>79031.42</v>
      </c>
    </row>
    <row r="190" spans="1:2">
      <c r="A190" s="349" t="s">
        <v>875</v>
      </c>
      <c r="B190" s="350">
        <v>2666.14</v>
      </c>
    </row>
    <row r="191" spans="1:2">
      <c r="A191" s="349" t="s">
        <v>816</v>
      </c>
      <c r="B191" s="350">
        <v>15871.38</v>
      </c>
    </row>
    <row r="192" spans="1:2">
      <c r="A192" s="349" t="s">
        <v>876</v>
      </c>
      <c r="B192" s="350">
        <v>2706.68</v>
      </c>
    </row>
    <row r="193" spans="1:2">
      <c r="A193" s="349" t="s">
        <v>817</v>
      </c>
      <c r="B193" s="350">
        <v>21223.74</v>
      </c>
    </row>
    <row r="194" spans="1:2">
      <c r="A194" s="349" t="s">
        <v>877</v>
      </c>
      <c r="B194" s="350">
        <v>2912.62</v>
      </c>
    </row>
    <row r="195" spans="1:2">
      <c r="A195" s="349" t="s">
        <v>818</v>
      </c>
      <c r="B195" s="350">
        <v>68423.820000000007</v>
      </c>
    </row>
    <row r="196" spans="1:2">
      <c r="A196" s="349" t="s">
        <v>820</v>
      </c>
      <c r="B196" s="350">
        <v>16058.02</v>
      </c>
    </row>
    <row r="197" spans="1:2">
      <c r="A197" s="349" t="s">
        <v>878</v>
      </c>
      <c r="B197" s="350">
        <v>5416.07</v>
      </c>
    </row>
    <row r="198" spans="1:2">
      <c r="A198" s="341"/>
      <c r="B198" s="346"/>
    </row>
    <row r="199" spans="1:2">
      <c r="A199" s="339" t="s">
        <v>821</v>
      </c>
      <c r="B199" s="347">
        <f>SUM(B5:B198)</f>
        <v>18107416.06000001</v>
      </c>
    </row>
  </sheetData>
  <mergeCells count="3">
    <mergeCell ref="A1:B1"/>
    <mergeCell ref="A2:B2"/>
    <mergeCell ref="A4: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97FB1-F6AE-A847-B51E-485717866E25}">
  <dimension ref="A1:E105"/>
  <sheetViews>
    <sheetView workbookViewId="0">
      <selection activeCell="D18" sqref="D18"/>
    </sheetView>
  </sheetViews>
  <sheetFormatPr baseColWidth="10" defaultColWidth="8.83203125" defaultRowHeight="15"/>
  <cols>
    <col min="1" max="1" width="57" style="339" bestFit="1" customWidth="1"/>
    <col min="2" max="2" width="14" style="347" customWidth="1"/>
    <col min="3" max="3" width="8.83203125" style="339"/>
    <col min="4" max="4" width="57" style="339" bestFit="1" customWidth="1"/>
    <col min="5" max="5" width="11.6640625" style="348" bestFit="1" customWidth="1"/>
    <col min="6" max="16384" width="8.83203125" style="339"/>
  </cols>
  <sheetData>
    <row r="1" spans="1:2">
      <c r="A1" s="351" t="s">
        <v>879</v>
      </c>
      <c r="B1" s="352"/>
    </row>
    <row r="2" spans="1:2">
      <c r="A2" s="351" t="s">
        <v>920</v>
      </c>
      <c r="B2" s="352"/>
    </row>
    <row r="3" spans="1:2">
      <c r="B3" s="339"/>
    </row>
    <row r="4" spans="1:2">
      <c r="A4" s="353" t="s">
        <v>880</v>
      </c>
      <c r="B4" s="354"/>
    </row>
    <row r="5" spans="1:2">
      <c r="A5" s="349" t="s">
        <v>670</v>
      </c>
      <c r="B5" s="350">
        <v>2048.19</v>
      </c>
    </row>
    <row r="6" spans="1:2">
      <c r="A6" s="349" t="s">
        <v>921</v>
      </c>
      <c r="B6" s="350">
        <v>1416</v>
      </c>
    </row>
    <row r="7" spans="1:2">
      <c r="A7" s="349" t="s">
        <v>922</v>
      </c>
      <c r="B7" s="350">
        <v>2097.5</v>
      </c>
    </row>
    <row r="8" spans="1:2">
      <c r="A8" s="349" t="s">
        <v>923</v>
      </c>
      <c r="B8" s="350">
        <v>1466.77</v>
      </c>
    </row>
    <row r="9" spans="1:2">
      <c r="A9" s="349" t="s">
        <v>688</v>
      </c>
      <c r="B9" s="350">
        <v>2343.21</v>
      </c>
    </row>
    <row r="10" spans="1:2">
      <c r="A10" s="349" t="s">
        <v>883</v>
      </c>
      <c r="B10" s="350">
        <v>1135.3399999999999</v>
      </c>
    </row>
    <row r="11" spans="1:2">
      <c r="A11" s="349" t="s">
        <v>924</v>
      </c>
      <c r="B11" s="350">
        <v>1000</v>
      </c>
    </row>
    <row r="12" spans="1:2">
      <c r="A12" s="349" t="s">
        <v>690</v>
      </c>
      <c r="B12" s="350">
        <v>1739.88</v>
      </c>
    </row>
    <row r="13" spans="1:2">
      <c r="A13" s="349" t="s">
        <v>884</v>
      </c>
      <c r="B13" s="350">
        <v>2469.65</v>
      </c>
    </row>
    <row r="14" spans="1:2">
      <c r="A14" s="349" t="s">
        <v>885</v>
      </c>
      <c r="B14" s="350">
        <v>1906.66</v>
      </c>
    </row>
    <row r="15" spans="1:2">
      <c r="A15" s="349" t="s">
        <v>886</v>
      </c>
      <c r="B15" s="350">
        <v>2000</v>
      </c>
    </row>
    <row r="16" spans="1:2">
      <c r="A16" s="349" t="s">
        <v>925</v>
      </c>
      <c r="B16" s="350">
        <v>1881.5</v>
      </c>
    </row>
    <row r="17" spans="1:2">
      <c r="A17" s="349" t="s">
        <v>887</v>
      </c>
      <c r="B17" s="350">
        <v>1805</v>
      </c>
    </row>
    <row r="18" spans="1:2">
      <c r="A18" s="349" t="s">
        <v>888</v>
      </c>
      <c r="B18" s="350">
        <v>1700</v>
      </c>
    </row>
    <row r="19" spans="1:2">
      <c r="A19" s="349" t="s">
        <v>702</v>
      </c>
      <c r="B19" s="350">
        <v>1158.3</v>
      </c>
    </row>
    <row r="20" spans="1:2">
      <c r="A20" s="349" t="s">
        <v>889</v>
      </c>
      <c r="B20" s="350">
        <v>1709.02</v>
      </c>
    </row>
    <row r="21" spans="1:2">
      <c r="A21" s="349" t="s">
        <v>926</v>
      </c>
      <c r="B21" s="350">
        <v>1000</v>
      </c>
    </row>
    <row r="22" spans="1:2">
      <c r="A22" s="349" t="s">
        <v>709</v>
      </c>
      <c r="B22" s="350">
        <v>1276.3499999999999</v>
      </c>
    </row>
    <row r="23" spans="1:2">
      <c r="A23" s="349" t="s">
        <v>890</v>
      </c>
      <c r="B23" s="350">
        <v>1363.76</v>
      </c>
    </row>
    <row r="24" spans="1:2">
      <c r="A24" s="349" t="s">
        <v>891</v>
      </c>
      <c r="B24" s="350">
        <v>1068</v>
      </c>
    </row>
    <row r="25" spans="1:2">
      <c r="A25" s="349" t="s">
        <v>927</v>
      </c>
      <c r="B25" s="350">
        <v>1067</v>
      </c>
    </row>
    <row r="26" spans="1:2">
      <c r="A26" s="349" t="s">
        <v>717</v>
      </c>
      <c r="B26" s="350">
        <v>1645.99</v>
      </c>
    </row>
    <row r="27" spans="1:2">
      <c r="A27" s="349" t="s">
        <v>892</v>
      </c>
      <c r="B27" s="350">
        <v>1585.92</v>
      </c>
    </row>
    <row r="28" spans="1:2">
      <c r="A28" s="349" t="s">
        <v>722</v>
      </c>
      <c r="B28" s="350">
        <v>2143.4</v>
      </c>
    </row>
    <row r="29" spans="1:2">
      <c r="A29" s="349" t="s">
        <v>928</v>
      </c>
      <c r="B29" s="350">
        <v>1250</v>
      </c>
    </row>
    <row r="30" spans="1:2">
      <c r="A30" s="349" t="s">
        <v>723</v>
      </c>
      <c r="B30" s="350">
        <v>1240.45</v>
      </c>
    </row>
    <row r="31" spans="1:2">
      <c r="A31" s="349" t="s">
        <v>893</v>
      </c>
      <c r="B31" s="350">
        <v>1500</v>
      </c>
    </row>
    <row r="32" spans="1:2">
      <c r="A32" s="349" t="s">
        <v>894</v>
      </c>
      <c r="B32" s="350">
        <v>1070</v>
      </c>
    </row>
    <row r="33" spans="1:2">
      <c r="A33" s="349" t="s">
        <v>929</v>
      </c>
      <c r="B33" s="350">
        <v>1024.19</v>
      </c>
    </row>
    <row r="34" spans="1:2">
      <c r="A34" s="349" t="s">
        <v>733</v>
      </c>
      <c r="B34" s="350">
        <v>1170</v>
      </c>
    </row>
    <row r="35" spans="1:2">
      <c r="A35" s="349" t="s">
        <v>734</v>
      </c>
      <c r="B35" s="350">
        <v>1400</v>
      </c>
    </row>
    <row r="36" spans="1:2">
      <c r="A36" s="349" t="s">
        <v>896</v>
      </c>
      <c r="B36" s="350">
        <v>1886</v>
      </c>
    </row>
    <row r="37" spans="1:2">
      <c r="A37" s="349" t="s">
        <v>897</v>
      </c>
      <c r="B37" s="350">
        <v>1030.02</v>
      </c>
    </row>
    <row r="38" spans="1:2">
      <c r="A38" s="349" t="s">
        <v>930</v>
      </c>
      <c r="B38" s="350">
        <v>1600</v>
      </c>
    </row>
    <row r="39" spans="1:2">
      <c r="A39" s="349" t="s">
        <v>931</v>
      </c>
      <c r="B39" s="350">
        <v>2174.69</v>
      </c>
    </row>
    <row r="40" spans="1:2">
      <c r="A40" s="349" t="s">
        <v>932</v>
      </c>
      <c r="B40" s="350">
        <v>1708.74</v>
      </c>
    </row>
    <row r="41" spans="1:2">
      <c r="A41" s="349" t="s">
        <v>899</v>
      </c>
      <c r="B41" s="350">
        <v>2416.81</v>
      </c>
    </row>
    <row r="42" spans="1:2">
      <c r="A42" s="349" t="s">
        <v>900</v>
      </c>
      <c r="B42" s="350">
        <v>1000</v>
      </c>
    </row>
    <row r="43" spans="1:2">
      <c r="A43" s="349" t="s">
        <v>901</v>
      </c>
      <c r="B43" s="350">
        <v>1875</v>
      </c>
    </row>
    <row r="44" spans="1:2">
      <c r="A44" s="349" t="s">
        <v>933</v>
      </c>
      <c r="B44" s="350">
        <v>1376.85</v>
      </c>
    </row>
    <row r="45" spans="1:2">
      <c r="A45" s="349" t="s">
        <v>934</v>
      </c>
      <c r="B45" s="350">
        <v>2490.3000000000002</v>
      </c>
    </row>
    <row r="46" spans="1:2">
      <c r="A46" s="349" t="s">
        <v>904</v>
      </c>
      <c r="B46" s="350">
        <v>1891.5</v>
      </c>
    </row>
    <row r="47" spans="1:2">
      <c r="A47" s="349" t="s">
        <v>935</v>
      </c>
      <c r="B47" s="350">
        <v>1995</v>
      </c>
    </row>
    <row r="48" spans="1:2">
      <c r="A48" s="349" t="s">
        <v>936</v>
      </c>
      <c r="B48" s="350">
        <v>1850</v>
      </c>
    </row>
    <row r="49" spans="1:2">
      <c r="A49" s="349" t="s">
        <v>761</v>
      </c>
      <c r="B49" s="350">
        <v>1656.2</v>
      </c>
    </row>
    <row r="50" spans="1:2">
      <c r="A50" s="349" t="s">
        <v>905</v>
      </c>
      <c r="B50" s="350">
        <v>1036</v>
      </c>
    </row>
    <row r="51" spans="1:2">
      <c r="A51" s="349" t="s">
        <v>765</v>
      </c>
      <c r="B51" s="350">
        <v>2124.04</v>
      </c>
    </row>
    <row r="52" spans="1:2">
      <c r="A52" s="349" t="s">
        <v>907</v>
      </c>
      <c r="B52" s="350">
        <v>1800</v>
      </c>
    </row>
    <row r="53" spans="1:2">
      <c r="A53" s="349" t="s">
        <v>767</v>
      </c>
      <c r="B53" s="350">
        <v>1364.9</v>
      </c>
    </row>
    <row r="54" spans="1:2">
      <c r="A54" s="349" t="s">
        <v>769</v>
      </c>
      <c r="B54" s="350">
        <v>2365.0100000000002</v>
      </c>
    </row>
    <row r="55" spans="1:2">
      <c r="A55" s="349" t="s">
        <v>771</v>
      </c>
      <c r="B55" s="350">
        <v>2250</v>
      </c>
    </row>
    <row r="56" spans="1:2">
      <c r="A56" s="349" t="s">
        <v>773</v>
      </c>
      <c r="B56" s="350">
        <v>1062.78</v>
      </c>
    </row>
    <row r="57" spans="1:2">
      <c r="A57" s="349" t="s">
        <v>908</v>
      </c>
      <c r="B57" s="350">
        <v>1665</v>
      </c>
    </row>
    <row r="58" spans="1:2">
      <c r="A58" s="349" t="s">
        <v>909</v>
      </c>
      <c r="B58" s="350">
        <v>2032</v>
      </c>
    </row>
    <row r="59" spans="1:2">
      <c r="A59" s="349" t="s">
        <v>910</v>
      </c>
      <c r="B59" s="350">
        <v>1705.27</v>
      </c>
    </row>
    <row r="60" spans="1:2">
      <c r="A60" s="349" t="s">
        <v>911</v>
      </c>
      <c r="B60" s="350">
        <v>1136.21</v>
      </c>
    </row>
    <row r="61" spans="1:2">
      <c r="A61" s="349" t="s">
        <v>912</v>
      </c>
      <c r="B61" s="350">
        <v>1020.31</v>
      </c>
    </row>
    <row r="62" spans="1:2">
      <c r="A62" s="349" t="s">
        <v>937</v>
      </c>
      <c r="B62" s="350">
        <v>1163.73</v>
      </c>
    </row>
    <row r="63" spans="1:2">
      <c r="A63" s="349" t="s">
        <v>913</v>
      </c>
      <c r="B63" s="350">
        <v>2500</v>
      </c>
    </row>
    <row r="64" spans="1:2">
      <c r="A64" s="349" t="s">
        <v>938</v>
      </c>
      <c r="B64" s="350">
        <v>1278.43</v>
      </c>
    </row>
    <row r="65" spans="1:2">
      <c r="A65" s="349" t="s">
        <v>938</v>
      </c>
      <c r="B65" s="350">
        <v>1440.6</v>
      </c>
    </row>
    <row r="66" spans="1:2">
      <c r="A66" s="349" t="s">
        <v>914</v>
      </c>
      <c r="B66" s="350">
        <v>2283.25</v>
      </c>
    </row>
    <row r="67" spans="1:2">
      <c r="A67" s="349" t="s">
        <v>794</v>
      </c>
      <c r="B67" s="350">
        <v>2019.54</v>
      </c>
    </row>
    <row r="68" spans="1:2">
      <c r="A68" s="349" t="s">
        <v>939</v>
      </c>
      <c r="B68" s="350">
        <v>1724</v>
      </c>
    </row>
    <row r="69" spans="1:2">
      <c r="A69" s="349" t="s">
        <v>940</v>
      </c>
      <c r="B69" s="350">
        <v>1720.16</v>
      </c>
    </row>
    <row r="70" spans="1:2">
      <c r="A70" s="349" t="s">
        <v>915</v>
      </c>
      <c r="B70" s="350">
        <v>1230</v>
      </c>
    </row>
    <row r="71" spans="1:2">
      <c r="A71" s="349" t="s">
        <v>941</v>
      </c>
      <c r="B71" s="350">
        <v>1147</v>
      </c>
    </row>
    <row r="72" spans="1:2">
      <c r="A72" s="349" t="s">
        <v>942</v>
      </c>
      <c r="B72" s="350">
        <v>1299.1400000000001</v>
      </c>
    </row>
    <row r="73" spans="1:2">
      <c r="A73" s="349" t="s">
        <v>943</v>
      </c>
      <c r="B73" s="350">
        <v>1705.16</v>
      </c>
    </row>
    <row r="74" spans="1:2">
      <c r="A74" s="349" t="s">
        <v>944</v>
      </c>
      <c r="B74" s="350">
        <v>1437.8</v>
      </c>
    </row>
    <row r="75" spans="1:2">
      <c r="A75" s="349" t="s">
        <v>945</v>
      </c>
      <c r="B75" s="350">
        <v>1070</v>
      </c>
    </row>
    <row r="76" spans="1:2">
      <c r="A76" s="349" t="s">
        <v>946</v>
      </c>
      <c r="B76" s="350">
        <v>2483.6799999999998</v>
      </c>
    </row>
    <row r="77" spans="1:2">
      <c r="A77" s="349" t="s">
        <v>947</v>
      </c>
      <c r="B77" s="350">
        <v>2130.81</v>
      </c>
    </row>
    <row r="78" spans="1:2">
      <c r="A78" s="349" t="s">
        <v>916</v>
      </c>
      <c r="B78" s="350">
        <v>1341</v>
      </c>
    </row>
    <row r="79" spans="1:2">
      <c r="A79" s="349" t="s">
        <v>948</v>
      </c>
      <c r="B79" s="350">
        <v>2234</v>
      </c>
    </row>
    <row r="80" spans="1:2">
      <c r="A80" s="349" t="s">
        <v>949</v>
      </c>
      <c r="B80" s="350">
        <v>1375.99</v>
      </c>
    </row>
    <row r="81" spans="1:2">
      <c r="A81" s="349" t="s">
        <v>950</v>
      </c>
      <c r="B81" s="350">
        <v>2500</v>
      </c>
    </row>
    <row r="82" spans="1:2">
      <c r="A82" s="349" t="s">
        <v>951</v>
      </c>
      <c r="B82" s="350">
        <v>1200</v>
      </c>
    </row>
    <row r="83" spans="1:2">
      <c r="A83" s="349" t="s">
        <v>952</v>
      </c>
      <c r="B83" s="350">
        <v>1050</v>
      </c>
    </row>
    <row r="84" spans="1:2">
      <c r="A84" s="349" t="s">
        <v>813</v>
      </c>
      <c r="B84" s="350">
        <v>2138.85</v>
      </c>
    </row>
    <row r="85" spans="1:2">
      <c r="A85" s="349" t="s">
        <v>917</v>
      </c>
      <c r="B85" s="350">
        <v>1380</v>
      </c>
    </row>
    <row r="86" spans="1:2">
      <c r="A86" s="349" t="s">
        <v>953</v>
      </c>
      <c r="B86" s="350">
        <v>1698.96</v>
      </c>
    </row>
    <row r="87" spans="1:2">
      <c r="A87" s="349" t="s">
        <v>954</v>
      </c>
      <c r="B87" s="350">
        <v>1537.92</v>
      </c>
    </row>
    <row r="88" spans="1:2">
      <c r="A88" s="349" t="s">
        <v>918</v>
      </c>
      <c r="B88" s="350">
        <v>2000</v>
      </c>
    </row>
    <row r="89" spans="1:2">
      <c r="A89" s="349" t="s">
        <v>919</v>
      </c>
      <c r="B89" s="350">
        <v>2000</v>
      </c>
    </row>
    <row r="90" spans="1:2">
      <c r="A90" s="349" t="s">
        <v>819</v>
      </c>
      <c r="B90" s="350">
        <v>1339.66</v>
      </c>
    </row>
    <row r="91" spans="1:2">
      <c r="A91" s="349" t="s">
        <v>955</v>
      </c>
      <c r="B91" s="350">
        <v>1500</v>
      </c>
    </row>
    <row r="92" spans="1:2">
      <c r="A92" s="341"/>
      <c r="B92" s="346"/>
    </row>
    <row r="93" spans="1:2">
      <c r="A93" s="341" t="s">
        <v>821</v>
      </c>
      <c r="B93" s="346">
        <f>SUM(B5:B92)</f>
        <v>142124.38999999998</v>
      </c>
    </row>
    <row r="94" spans="1:2">
      <c r="A94" s="341"/>
      <c r="B94" s="346"/>
    </row>
    <row r="95" spans="1:2">
      <c r="A95" s="341"/>
      <c r="B95" s="346"/>
    </row>
    <row r="96" spans="1:2">
      <c r="A96" s="341"/>
      <c r="B96" s="346"/>
    </row>
    <row r="97" spans="1:2">
      <c r="A97" s="341"/>
      <c r="B97" s="346"/>
    </row>
    <row r="98" spans="1:2">
      <c r="A98" s="341"/>
      <c r="B98" s="346"/>
    </row>
    <row r="99" spans="1:2">
      <c r="A99" s="341"/>
      <c r="B99" s="346"/>
    </row>
    <row r="100" spans="1:2">
      <c r="A100" s="341"/>
      <c r="B100" s="346"/>
    </row>
    <row r="101" spans="1:2">
      <c r="A101" s="341"/>
      <c r="B101" s="346"/>
    </row>
    <row r="102" spans="1:2">
      <c r="A102" s="341"/>
      <c r="B102" s="346"/>
    </row>
    <row r="103" spans="1:2">
      <c r="A103" s="341"/>
      <c r="B103" s="346"/>
    </row>
    <row r="104" spans="1:2">
      <c r="A104" s="341"/>
      <c r="B104" s="346"/>
    </row>
    <row r="105" spans="1:2">
      <c r="A105" s="341"/>
      <c r="B105" s="346"/>
    </row>
  </sheetData>
  <mergeCells count="3">
    <mergeCell ref="A1:B1"/>
    <mergeCell ref="A2:B2"/>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A61A8-0ED1-944A-8D6E-9BA0D08729D0}">
  <dimension ref="A1:E118"/>
  <sheetViews>
    <sheetView workbookViewId="0">
      <selection activeCell="E26" sqref="E26"/>
    </sheetView>
  </sheetViews>
  <sheetFormatPr baseColWidth="10" defaultColWidth="8.83203125" defaultRowHeight="15"/>
  <cols>
    <col min="1" max="1" width="50.83203125" style="339" bestFit="1" customWidth="1"/>
    <col min="2" max="2" width="12.33203125" style="347" customWidth="1"/>
    <col min="3" max="3" width="8.83203125" style="339"/>
    <col min="4" max="4" width="59.5" style="339" bestFit="1" customWidth="1"/>
    <col min="5" max="5" width="11.5" style="348" customWidth="1"/>
    <col min="6" max="16384" width="8.83203125" style="339"/>
  </cols>
  <sheetData>
    <row r="1" spans="1:2">
      <c r="A1" s="351" t="s">
        <v>879</v>
      </c>
      <c r="B1" s="351"/>
    </row>
    <row r="2" spans="1:2">
      <c r="A2" s="351" t="s">
        <v>973</v>
      </c>
      <c r="B2" s="351"/>
    </row>
    <row r="3" spans="1:2">
      <c r="B3" s="339"/>
    </row>
    <row r="4" spans="1:2">
      <c r="A4" s="353" t="s">
        <v>956</v>
      </c>
      <c r="B4" s="353"/>
    </row>
    <row r="5" spans="1:2">
      <c r="A5" s="349" t="s">
        <v>974</v>
      </c>
      <c r="B5" s="350">
        <v>610.6</v>
      </c>
    </row>
    <row r="6" spans="1:2">
      <c r="A6" s="349" t="s">
        <v>957</v>
      </c>
      <c r="B6" s="350">
        <v>667.03</v>
      </c>
    </row>
    <row r="7" spans="1:2">
      <c r="A7" s="349" t="s">
        <v>958</v>
      </c>
      <c r="B7" s="350">
        <v>799</v>
      </c>
    </row>
    <row r="8" spans="1:2">
      <c r="A8" s="349" t="s">
        <v>674</v>
      </c>
      <c r="B8" s="350">
        <v>753.6</v>
      </c>
    </row>
    <row r="9" spans="1:2">
      <c r="A9" s="349" t="s">
        <v>975</v>
      </c>
      <c r="B9" s="350">
        <v>681.61</v>
      </c>
    </row>
    <row r="10" spans="1:2">
      <c r="A10" s="349" t="s">
        <v>959</v>
      </c>
      <c r="B10" s="350">
        <v>900</v>
      </c>
    </row>
    <row r="11" spans="1:2">
      <c r="A11" s="349" t="s">
        <v>881</v>
      </c>
      <c r="B11" s="350">
        <v>697.5</v>
      </c>
    </row>
    <row r="12" spans="1:2">
      <c r="A12" s="349" t="s">
        <v>976</v>
      </c>
      <c r="B12" s="350">
        <v>518.79999999999995</v>
      </c>
    </row>
    <row r="13" spans="1:2">
      <c r="A13" s="349" t="s">
        <v>977</v>
      </c>
      <c r="B13" s="350">
        <v>800</v>
      </c>
    </row>
    <row r="14" spans="1:2">
      <c r="A14" s="349" t="s">
        <v>978</v>
      </c>
      <c r="B14" s="350">
        <v>665</v>
      </c>
    </row>
    <row r="15" spans="1:2">
      <c r="A15" s="349" t="s">
        <v>882</v>
      </c>
      <c r="B15" s="350">
        <v>939.85</v>
      </c>
    </row>
    <row r="16" spans="1:2">
      <c r="A16" s="349" t="s">
        <v>979</v>
      </c>
      <c r="B16" s="350">
        <v>515.71</v>
      </c>
    </row>
    <row r="17" spans="1:2">
      <c r="A17" s="349" t="s">
        <v>689</v>
      </c>
      <c r="B17" s="350">
        <v>880</v>
      </c>
    </row>
    <row r="18" spans="1:2">
      <c r="A18" s="349" t="s">
        <v>980</v>
      </c>
      <c r="B18" s="350">
        <v>558</v>
      </c>
    </row>
    <row r="19" spans="1:2">
      <c r="A19" s="349" t="s">
        <v>981</v>
      </c>
      <c r="B19" s="350">
        <v>961.54</v>
      </c>
    </row>
    <row r="20" spans="1:2">
      <c r="A20" s="349" t="s">
        <v>982</v>
      </c>
      <c r="B20" s="350">
        <v>600</v>
      </c>
    </row>
    <row r="21" spans="1:2">
      <c r="A21" s="349" t="s">
        <v>983</v>
      </c>
      <c r="B21" s="350">
        <v>621.25</v>
      </c>
    </row>
    <row r="22" spans="1:2">
      <c r="A22" s="349" t="s">
        <v>253</v>
      </c>
      <c r="B22" s="350">
        <v>500</v>
      </c>
    </row>
    <row r="23" spans="1:2">
      <c r="A23" s="349" t="s">
        <v>984</v>
      </c>
      <c r="B23" s="350">
        <v>600</v>
      </c>
    </row>
    <row r="24" spans="1:2">
      <c r="A24" s="349" t="s">
        <v>985</v>
      </c>
      <c r="B24" s="350">
        <v>700</v>
      </c>
    </row>
    <row r="25" spans="1:2">
      <c r="A25" s="349" t="s">
        <v>986</v>
      </c>
      <c r="B25" s="350">
        <v>527.5</v>
      </c>
    </row>
    <row r="26" spans="1:2">
      <c r="A26" s="349" t="s">
        <v>960</v>
      </c>
      <c r="B26" s="350">
        <v>865</v>
      </c>
    </row>
    <row r="27" spans="1:2">
      <c r="A27" s="349" t="s">
        <v>987</v>
      </c>
      <c r="B27" s="350">
        <v>500</v>
      </c>
    </row>
    <row r="28" spans="1:2">
      <c r="A28" s="349" t="s">
        <v>961</v>
      </c>
      <c r="B28" s="350">
        <v>990</v>
      </c>
    </row>
    <row r="29" spans="1:2">
      <c r="A29" s="349" t="s">
        <v>988</v>
      </c>
      <c r="B29" s="350">
        <v>600</v>
      </c>
    </row>
    <row r="30" spans="1:2">
      <c r="A30" s="349" t="s">
        <v>989</v>
      </c>
      <c r="B30" s="350">
        <v>572.88</v>
      </c>
    </row>
    <row r="31" spans="1:2">
      <c r="A31" s="349" t="s">
        <v>990</v>
      </c>
      <c r="B31" s="350">
        <v>525.14</v>
      </c>
    </row>
    <row r="32" spans="1:2">
      <c r="A32" s="349" t="s">
        <v>991</v>
      </c>
      <c r="B32" s="350">
        <v>908.56</v>
      </c>
    </row>
    <row r="33" spans="1:2">
      <c r="A33" s="349" t="s">
        <v>992</v>
      </c>
      <c r="B33" s="350">
        <v>500</v>
      </c>
    </row>
    <row r="34" spans="1:2">
      <c r="A34" s="349" t="s">
        <v>993</v>
      </c>
      <c r="B34" s="350">
        <v>650</v>
      </c>
    </row>
    <row r="35" spans="1:2">
      <c r="A35" s="349" t="s">
        <v>994</v>
      </c>
      <c r="B35" s="350">
        <v>500</v>
      </c>
    </row>
    <row r="36" spans="1:2">
      <c r="A36" s="349" t="s">
        <v>895</v>
      </c>
      <c r="B36" s="350">
        <v>684.7</v>
      </c>
    </row>
    <row r="37" spans="1:2">
      <c r="A37" s="349" t="s">
        <v>898</v>
      </c>
      <c r="B37" s="350">
        <v>617.98</v>
      </c>
    </row>
    <row r="38" spans="1:2">
      <c r="A38" s="349" t="s">
        <v>995</v>
      </c>
      <c r="B38" s="350">
        <v>502.99</v>
      </c>
    </row>
    <row r="39" spans="1:2">
      <c r="A39" s="349" t="s">
        <v>321</v>
      </c>
      <c r="B39" s="350">
        <v>825.56</v>
      </c>
    </row>
    <row r="40" spans="1:2">
      <c r="A40" s="349" t="s">
        <v>996</v>
      </c>
      <c r="B40" s="350">
        <v>699.76</v>
      </c>
    </row>
    <row r="41" spans="1:2">
      <c r="A41" s="349" t="s">
        <v>997</v>
      </c>
      <c r="B41" s="350">
        <v>944</v>
      </c>
    </row>
    <row r="42" spans="1:2">
      <c r="A42" s="349" t="s">
        <v>998</v>
      </c>
      <c r="B42" s="350">
        <v>500</v>
      </c>
    </row>
    <row r="43" spans="1:2">
      <c r="A43" s="349" t="s">
        <v>999</v>
      </c>
      <c r="B43" s="350">
        <v>750</v>
      </c>
    </row>
    <row r="44" spans="1:2">
      <c r="A44" s="349" t="s">
        <v>1000</v>
      </c>
      <c r="B44" s="350">
        <v>500</v>
      </c>
    </row>
    <row r="45" spans="1:2">
      <c r="A45" s="349" t="s">
        <v>962</v>
      </c>
      <c r="B45" s="350">
        <v>882</v>
      </c>
    </row>
    <row r="46" spans="1:2">
      <c r="A46" s="349" t="s">
        <v>1001</v>
      </c>
      <c r="B46" s="350">
        <v>950.05</v>
      </c>
    </row>
    <row r="47" spans="1:2">
      <c r="A47" s="349" t="s">
        <v>963</v>
      </c>
      <c r="B47" s="350">
        <v>561</v>
      </c>
    </row>
    <row r="48" spans="1:2">
      <c r="A48" s="349" t="s">
        <v>1002</v>
      </c>
      <c r="B48" s="350">
        <v>805.59</v>
      </c>
    </row>
    <row r="49" spans="1:2">
      <c r="A49" s="349" t="s">
        <v>1003</v>
      </c>
      <c r="B49" s="350">
        <v>510</v>
      </c>
    </row>
    <row r="50" spans="1:2">
      <c r="A50" s="349" t="s">
        <v>1004</v>
      </c>
      <c r="B50" s="350">
        <v>676.57</v>
      </c>
    </row>
    <row r="51" spans="1:2">
      <c r="A51" s="349" t="s">
        <v>1005</v>
      </c>
      <c r="B51" s="350">
        <v>560</v>
      </c>
    </row>
    <row r="52" spans="1:2">
      <c r="A52" s="349" t="s">
        <v>902</v>
      </c>
      <c r="B52" s="350">
        <v>580</v>
      </c>
    </row>
    <row r="53" spans="1:2">
      <c r="A53" s="349" t="s">
        <v>1006</v>
      </c>
      <c r="B53" s="350">
        <v>510</v>
      </c>
    </row>
    <row r="54" spans="1:2">
      <c r="A54" s="349" t="s">
        <v>1007</v>
      </c>
      <c r="B54" s="350">
        <v>740</v>
      </c>
    </row>
    <row r="55" spans="1:2">
      <c r="A55" s="349" t="s">
        <v>964</v>
      </c>
      <c r="B55" s="350">
        <v>680</v>
      </c>
    </row>
    <row r="56" spans="1:2">
      <c r="A56" s="349" t="s">
        <v>903</v>
      </c>
      <c r="B56" s="350">
        <v>619.79999999999995</v>
      </c>
    </row>
    <row r="57" spans="1:2">
      <c r="A57" s="349" t="s">
        <v>965</v>
      </c>
      <c r="B57" s="350">
        <v>830</v>
      </c>
    </row>
    <row r="58" spans="1:2">
      <c r="A58" s="349" t="s">
        <v>1008</v>
      </c>
      <c r="B58" s="350">
        <v>637</v>
      </c>
    </row>
    <row r="59" spans="1:2">
      <c r="A59" s="349" t="s">
        <v>1009</v>
      </c>
      <c r="B59" s="350">
        <v>642</v>
      </c>
    </row>
    <row r="60" spans="1:2">
      <c r="A60" s="349" t="s">
        <v>966</v>
      </c>
      <c r="B60" s="350">
        <v>595</v>
      </c>
    </row>
    <row r="61" spans="1:2">
      <c r="A61" s="349" t="s">
        <v>967</v>
      </c>
      <c r="B61" s="350">
        <v>623.1</v>
      </c>
    </row>
    <row r="62" spans="1:2">
      <c r="A62" s="349" t="s">
        <v>906</v>
      </c>
      <c r="B62" s="350">
        <v>930.09</v>
      </c>
    </row>
    <row r="63" spans="1:2">
      <c r="A63" s="349" t="s">
        <v>1010</v>
      </c>
      <c r="B63" s="350">
        <v>504.26</v>
      </c>
    </row>
    <row r="64" spans="1:2">
      <c r="A64" s="349" t="s">
        <v>1011</v>
      </c>
      <c r="B64" s="350">
        <v>847.8</v>
      </c>
    </row>
    <row r="65" spans="1:2">
      <c r="A65" s="349" t="s">
        <v>1012</v>
      </c>
      <c r="B65" s="350">
        <v>675</v>
      </c>
    </row>
    <row r="66" spans="1:2">
      <c r="A66" s="349" t="s">
        <v>1013</v>
      </c>
      <c r="B66" s="350">
        <v>500</v>
      </c>
    </row>
    <row r="67" spans="1:2">
      <c r="A67" s="349" t="s">
        <v>1014</v>
      </c>
      <c r="B67" s="350">
        <v>955.85</v>
      </c>
    </row>
    <row r="68" spans="1:2">
      <c r="A68" s="349" t="s">
        <v>1015</v>
      </c>
      <c r="B68" s="350">
        <v>600</v>
      </c>
    </row>
    <row r="69" spans="1:2">
      <c r="A69" s="349" t="s">
        <v>1016</v>
      </c>
      <c r="B69" s="350">
        <v>566.1</v>
      </c>
    </row>
    <row r="70" spans="1:2">
      <c r="A70" s="349" t="s">
        <v>778</v>
      </c>
      <c r="B70" s="350">
        <v>875</v>
      </c>
    </row>
    <row r="71" spans="1:2">
      <c r="A71" s="349" t="s">
        <v>1017</v>
      </c>
      <c r="B71" s="350">
        <v>700</v>
      </c>
    </row>
    <row r="72" spans="1:2">
      <c r="A72" s="349" t="s">
        <v>968</v>
      </c>
      <c r="B72" s="350">
        <v>635</v>
      </c>
    </row>
    <row r="73" spans="1:2">
      <c r="A73" s="349" t="s">
        <v>1018</v>
      </c>
      <c r="B73" s="350">
        <v>637.5</v>
      </c>
    </row>
    <row r="74" spans="1:2">
      <c r="A74" s="349" t="s">
        <v>969</v>
      </c>
      <c r="B74" s="350">
        <v>860</v>
      </c>
    </row>
    <row r="75" spans="1:2">
      <c r="A75" s="349" t="s">
        <v>970</v>
      </c>
      <c r="B75" s="350">
        <v>500</v>
      </c>
    </row>
    <row r="76" spans="1:2">
      <c r="A76" s="349" t="s">
        <v>1019</v>
      </c>
      <c r="B76" s="350">
        <v>700</v>
      </c>
    </row>
    <row r="77" spans="1:2">
      <c r="A77" s="349" t="s">
        <v>1020</v>
      </c>
      <c r="B77" s="350">
        <v>937.5</v>
      </c>
    </row>
    <row r="78" spans="1:2">
      <c r="A78" s="349" t="s">
        <v>1021</v>
      </c>
      <c r="B78" s="350">
        <v>556</v>
      </c>
    </row>
    <row r="79" spans="1:2">
      <c r="A79" s="349" t="s">
        <v>1022</v>
      </c>
      <c r="B79" s="350">
        <v>601.72</v>
      </c>
    </row>
    <row r="80" spans="1:2">
      <c r="A80" s="349" t="s">
        <v>1023</v>
      </c>
      <c r="B80" s="350">
        <v>727.57</v>
      </c>
    </row>
    <row r="81" spans="1:2">
      <c r="A81" s="349" t="s">
        <v>232</v>
      </c>
      <c r="B81" s="350">
        <v>888.84</v>
      </c>
    </row>
    <row r="82" spans="1:2">
      <c r="A82" s="349" t="s">
        <v>1024</v>
      </c>
      <c r="B82" s="350">
        <v>902.05</v>
      </c>
    </row>
    <row r="83" spans="1:2">
      <c r="A83" s="349" t="s">
        <v>1025</v>
      </c>
      <c r="B83" s="350">
        <v>639</v>
      </c>
    </row>
    <row r="84" spans="1:2">
      <c r="A84" s="349" t="s">
        <v>1026</v>
      </c>
      <c r="B84" s="350">
        <v>544.4</v>
      </c>
    </row>
    <row r="85" spans="1:2">
      <c r="A85" s="349" t="s">
        <v>1027</v>
      </c>
      <c r="B85" s="350">
        <v>887</v>
      </c>
    </row>
    <row r="86" spans="1:2">
      <c r="A86" s="349" t="s">
        <v>1028</v>
      </c>
      <c r="B86" s="350">
        <v>500</v>
      </c>
    </row>
    <row r="87" spans="1:2">
      <c r="A87" s="349" t="s">
        <v>1029</v>
      </c>
      <c r="B87" s="350">
        <v>530</v>
      </c>
    </row>
    <row r="88" spans="1:2">
      <c r="A88" s="349" t="s">
        <v>1030</v>
      </c>
      <c r="B88" s="350">
        <v>516.34</v>
      </c>
    </row>
    <row r="89" spans="1:2">
      <c r="A89" s="349" t="s">
        <v>1031</v>
      </c>
      <c r="B89" s="350">
        <v>750</v>
      </c>
    </row>
    <row r="90" spans="1:2">
      <c r="A90" s="349" t="s">
        <v>971</v>
      </c>
      <c r="B90" s="350">
        <v>756</v>
      </c>
    </row>
    <row r="91" spans="1:2">
      <c r="A91" s="349" t="s">
        <v>1032</v>
      </c>
      <c r="B91" s="350">
        <v>500</v>
      </c>
    </row>
    <row r="92" spans="1:2">
      <c r="A92" s="349" t="s">
        <v>1033</v>
      </c>
      <c r="B92" s="350">
        <v>665.38</v>
      </c>
    </row>
    <row r="93" spans="1:2">
      <c r="A93" s="349" t="s">
        <v>1034</v>
      </c>
      <c r="B93" s="350">
        <v>500</v>
      </c>
    </row>
    <row r="94" spans="1:2">
      <c r="A94" s="349" t="s">
        <v>1035</v>
      </c>
      <c r="B94" s="350">
        <v>575</v>
      </c>
    </row>
    <row r="95" spans="1:2">
      <c r="A95" s="349" t="s">
        <v>1036</v>
      </c>
      <c r="B95" s="350">
        <v>620</v>
      </c>
    </row>
    <row r="96" spans="1:2">
      <c r="A96" s="349" t="s">
        <v>1037</v>
      </c>
      <c r="B96" s="350">
        <v>899.94</v>
      </c>
    </row>
    <row r="97" spans="1:2">
      <c r="A97" s="349" t="s">
        <v>1038</v>
      </c>
      <c r="B97" s="350">
        <v>577.85</v>
      </c>
    </row>
    <row r="98" spans="1:2">
      <c r="A98" s="349" t="s">
        <v>972</v>
      </c>
      <c r="B98" s="350">
        <v>520</v>
      </c>
    </row>
    <row r="99" spans="1:2">
      <c r="A99" s="341"/>
      <c r="B99" s="346"/>
    </row>
    <row r="100" spans="1:2">
      <c r="A100" s="341" t="s">
        <v>821</v>
      </c>
      <c r="B100" s="346">
        <f>SUM(B5:B99)</f>
        <v>63616.86</v>
      </c>
    </row>
    <row r="101" spans="1:2">
      <c r="A101" s="341"/>
      <c r="B101" s="346"/>
    </row>
    <row r="102" spans="1:2">
      <c r="A102" s="341"/>
      <c r="B102" s="346"/>
    </row>
    <row r="103" spans="1:2">
      <c r="A103" s="341"/>
      <c r="B103" s="346"/>
    </row>
    <row r="104" spans="1:2">
      <c r="A104" s="341"/>
      <c r="B104" s="346"/>
    </row>
    <row r="105" spans="1:2">
      <c r="A105" s="341"/>
      <c r="B105" s="346"/>
    </row>
    <row r="106" spans="1:2">
      <c r="A106" s="341"/>
      <c r="B106" s="346"/>
    </row>
    <row r="107" spans="1:2">
      <c r="A107" s="341"/>
      <c r="B107" s="346"/>
    </row>
    <row r="108" spans="1:2">
      <c r="A108" s="341"/>
      <c r="B108" s="346"/>
    </row>
    <row r="109" spans="1:2">
      <c r="A109" s="341"/>
      <c r="B109" s="346"/>
    </row>
    <row r="110" spans="1:2">
      <c r="A110" s="341"/>
      <c r="B110" s="346"/>
    </row>
    <row r="111" spans="1:2">
      <c r="A111" s="341"/>
      <c r="B111" s="346"/>
    </row>
    <row r="112" spans="1:2">
      <c r="A112" s="341"/>
      <c r="B112" s="346"/>
    </row>
    <row r="113" spans="1:2">
      <c r="A113" s="341"/>
      <c r="B113" s="346"/>
    </row>
    <row r="114" spans="1:2">
      <c r="A114" s="341"/>
      <c r="B114" s="346"/>
    </row>
    <row r="115" spans="1:2">
      <c r="A115" s="341"/>
      <c r="B115" s="346"/>
    </row>
    <row r="116" spans="1:2">
      <c r="A116" s="341"/>
      <c r="B116" s="346"/>
    </row>
    <row r="117" spans="1:2">
      <c r="A117" s="341"/>
      <c r="B117" s="346"/>
    </row>
    <row r="118" spans="1:2">
      <c r="A118" s="341"/>
      <c r="B118" s="346"/>
    </row>
  </sheetData>
  <mergeCells count="3">
    <mergeCell ref="A1:B1"/>
    <mergeCell ref="A2:B2"/>
    <mergeCell ref="A4:B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fitToPage="1"/>
  </sheetPr>
  <dimension ref="A1:D26"/>
  <sheetViews>
    <sheetView showGridLines="0" zoomScaleNormal="100" workbookViewId="0">
      <selection activeCell="B25" sqref="B25"/>
    </sheetView>
  </sheetViews>
  <sheetFormatPr baseColWidth="10" defaultColWidth="9.1640625" defaultRowHeight="13"/>
  <cols>
    <col min="1" max="1" width="84.5" style="209" customWidth="1"/>
    <col min="2" max="2" width="31.6640625" style="208" customWidth="1"/>
    <col min="3" max="3" width="4.1640625" style="208" customWidth="1"/>
    <col min="4" max="4" width="7.6640625" style="208" customWidth="1"/>
    <col min="5" max="16384" width="9.1640625" style="208"/>
  </cols>
  <sheetData>
    <row r="1" spans="1:4" ht="16">
      <c r="A1" s="328" t="s">
        <v>176</v>
      </c>
      <c r="B1" s="329"/>
      <c r="C1" s="207"/>
      <c r="D1" s="207"/>
    </row>
    <row r="2" spans="1:4" ht="4.5" customHeight="1"/>
    <row r="3" spans="1:4" ht="7.5" customHeight="1"/>
    <row r="4" spans="1:4" ht="39" customHeight="1">
      <c r="A4" s="332" t="s">
        <v>147</v>
      </c>
      <c r="B4" s="331"/>
      <c r="C4" s="209"/>
      <c r="D4" s="209"/>
    </row>
    <row r="5" spans="1:4" ht="9.75" customHeight="1">
      <c r="A5" s="333"/>
      <c r="B5" s="334"/>
      <c r="C5" s="277"/>
    </row>
    <row r="6" spans="1:4" ht="28">
      <c r="A6" s="273" t="s">
        <v>165</v>
      </c>
      <c r="B6" s="219"/>
      <c r="C6" s="277"/>
    </row>
    <row r="7" spans="1:4" ht="102.75" customHeight="1">
      <c r="A7" s="222"/>
      <c r="B7" s="223"/>
    </row>
    <row r="8" spans="1:4" ht="19" thickBot="1">
      <c r="A8" s="337" t="s">
        <v>190</v>
      </c>
      <c r="B8" s="337"/>
    </row>
    <row r="9" spans="1:4" ht="43.5" customHeight="1" thickBot="1">
      <c r="A9" s="335" t="s">
        <v>189</v>
      </c>
      <c r="B9" s="336"/>
      <c r="C9" s="279"/>
    </row>
    <row r="10" spans="1:4" ht="54" customHeight="1">
      <c r="A10" s="330" t="s">
        <v>177</v>
      </c>
      <c r="B10" s="331"/>
      <c r="C10" s="209"/>
      <c r="D10" s="209"/>
    </row>
    <row r="11" spans="1:4" ht="6" customHeight="1">
      <c r="A11" s="218"/>
      <c r="B11" s="219"/>
    </row>
    <row r="12" spans="1:4" ht="30.75" customHeight="1">
      <c r="A12" s="330" t="s">
        <v>108</v>
      </c>
      <c r="B12" s="331"/>
    </row>
    <row r="13" spans="1:4" ht="4.5" customHeight="1">
      <c r="A13" s="218"/>
      <c r="B13" s="219"/>
    </row>
    <row r="14" spans="1:4" ht="62.25" customHeight="1">
      <c r="A14" s="330" t="s">
        <v>178</v>
      </c>
      <c r="B14" s="331"/>
    </row>
    <row r="15" spans="1:4" ht="3" customHeight="1">
      <c r="A15" s="218"/>
      <c r="B15" s="219"/>
    </row>
    <row r="16" spans="1:4" ht="29.25" customHeight="1">
      <c r="A16" s="330" t="s">
        <v>109</v>
      </c>
      <c r="B16" s="331"/>
    </row>
    <row r="17" spans="1:2" ht="6.75" customHeight="1"/>
    <row r="18" spans="1:2" ht="13.5" customHeight="1">
      <c r="A18" s="220" t="s">
        <v>104</v>
      </c>
      <c r="B18" s="216">
        <v>1</v>
      </c>
    </row>
    <row r="19" spans="1:2" ht="14.25" customHeight="1">
      <c r="A19" s="215"/>
      <c r="B19" s="212" t="s">
        <v>162</v>
      </c>
    </row>
    <row r="20" spans="1:2" ht="13.5" customHeight="1">
      <c r="A20" s="220" t="s">
        <v>105</v>
      </c>
      <c r="B20" s="217">
        <v>86600</v>
      </c>
    </row>
    <row r="21" spans="1:2" ht="13.5" customHeight="1">
      <c r="A21" s="215"/>
      <c r="B21" s="213" t="s">
        <v>163</v>
      </c>
    </row>
    <row r="22" spans="1:2" ht="28">
      <c r="A22" s="221" t="s">
        <v>107</v>
      </c>
      <c r="B22" s="216">
        <v>0</v>
      </c>
    </row>
    <row r="23" spans="1:2" ht="12.75" customHeight="1">
      <c r="A23" s="278" t="s">
        <v>188</v>
      </c>
      <c r="B23" s="214" t="s">
        <v>162</v>
      </c>
    </row>
    <row r="24" spans="1:2" ht="40.5" customHeight="1">
      <c r="A24" s="220" t="s">
        <v>106</v>
      </c>
      <c r="B24" s="217">
        <v>0</v>
      </c>
    </row>
    <row r="25" spans="1:2" ht="14.25" customHeight="1">
      <c r="A25" s="278" t="s">
        <v>188</v>
      </c>
      <c r="B25" s="211" t="s">
        <v>163</v>
      </c>
    </row>
    <row r="26" spans="1:2">
      <c r="B26" s="210"/>
    </row>
  </sheetData>
  <mergeCells count="9">
    <mergeCell ref="A1:B1"/>
    <mergeCell ref="A12:B12"/>
    <mergeCell ref="A14:B14"/>
    <mergeCell ref="A16:B16"/>
    <mergeCell ref="A4:B4"/>
    <mergeCell ref="A10:B10"/>
    <mergeCell ref="A5:B5"/>
    <mergeCell ref="A9:B9"/>
    <mergeCell ref="A8:B8"/>
  </mergeCells>
  <phoneticPr fontId="2" type="noConversion"/>
  <printOptions headings="1"/>
  <pageMargins left="0.75" right="0" top="0.72" bottom="0.21" header="0.22" footer="0.17"/>
  <pageSetup scale="96"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3" r:id="rId4">
          <objectPr defaultSize="0" autoPict="0" r:id="rId5">
            <anchor moveWithCells="1">
              <from>
                <xdr:col>0</xdr:col>
                <xdr:colOff>2120900</xdr:colOff>
                <xdr:row>6</xdr:row>
                <xdr:rowOff>114300</xdr:rowOff>
              </from>
              <to>
                <xdr:col>0</xdr:col>
                <xdr:colOff>3378200</xdr:colOff>
                <xdr:row>6</xdr:row>
                <xdr:rowOff>1054100</xdr:rowOff>
              </to>
            </anchor>
          </objectPr>
        </oleObject>
      </mc:Choice>
      <mc:Fallback>
        <oleObject progId="Acrobat Document" dvAspect="DVASPECT_ICON" shapeId="163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C3C5D-577F-4EC7-98D9-7B62CCCEF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6B1D56-EA82-469A-9BB2-87F49CC1999A}">
  <ds:schemaRefs>
    <ds:schemaRef ds:uri="http://schemas.microsoft.com/office/2006/documentManagement/types"/>
    <ds:schemaRef ds:uri="http://purl.org/dc/elements/1.1/"/>
    <ds:schemaRef ds:uri="32161f05-83f6-4fea-b805-ba1f5854d304"/>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bea92097-1ed7-4821-b721-f1cc4a6e9d01"/>
    <ds:schemaRef ds:uri="http://www.w3.org/XML/1998/namespace"/>
    <ds:schemaRef ds:uri="d21dc803-237d-4c68-8692-8d731fd29118"/>
    <ds:schemaRef ds:uri="6ce3111e-7420-4802-b50a-75d4e9a0b980"/>
    <ds:schemaRef ds:uri="http://schemas.microsoft.com/sharepoint/v3"/>
    <ds:schemaRef ds:uri="4d435f69-8686-490b-bd6d-b153bf22ab50"/>
  </ds:schemaRefs>
</ds:datastoreItem>
</file>

<file path=customXml/itemProps3.xml><?xml version="1.0" encoding="utf-8"?>
<ds:datastoreItem xmlns:ds="http://schemas.openxmlformats.org/officeDocument/2006/customXml" ds:itemID="{B3E4C547-7711-4340-9C3C-011563C596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ASA21Form (v2).xlsx</dc:title>
  <dc:creator>KOLAZ CHRISTINE</dc:creator>
  <cp:keywords/>
  <cp:lastModifiedBy>Microsoft Office User</cp:lastModifiedBy>
  <cp:lastPrinted>2021-03-31T14:04:25Z</cp:lastPrinted>
  <dcterms:created xsi:type="dcterms:W3CDTF">2001-07-03T18:32:58Z</dcterms:created>
  <dcterms:modified xsi:type="dcterms:W3CDTF">2021-11-22T20:53:39Z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